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85" tabRatio="929" activeTab="3"/>
  </bookViews>
  <sheets>
    <sheet name="Приложение 2" sheetId="1" r:id="rId1"/>
    <sheet name="По средствам 024" sheetId="2" r:id="rId2"/>
    <sheet name="По средствам 052" sheetId="3" r:id="rId3"/>
    <sheet name="По средствам 067" sheetId="4" r:id="rId4"/>
  </sheets>
  <definedNames>
    <definedName name="_xlnm.Print_Area" localSheetId="1">'По средствам 024'!$A$1:$E$46</definedName>
    <definedName name="_xlnm.Print_Area" localSheetId="2">'По средствам 052'!$A$1:$E$46</definedName>
    <definedName name="_xlnm.Print_Area" localSheetId="3">'По средствам 067'!$A$1:$E$46</definedName>
    <definedName name="_xlnm.Print_Area" localSheetId="0">'Приложение 2'!$A$1:$I$92</definedName>
  </definedNames>
  <calcPr fullCalcOnLoad="1"/>
</workbook>
</file>

<file path=xl/sharedStrings.xml><?xml version="1.0" encoding="utf-8"?>
<sst xmlns="http://schemas.openxmlformats.org/spreadsheetml/2006/main" count="351" uniqueCount="200">
  <si>
    <t>II. ДОЛГОСРОЧНЫЕ АКТИВЫ</t>
  </si>
  <si>
    <t>III Краткосрочные обязательства</t>
  </si>
  <si>
    <t>IY. Долгосрочные обязательства</t>
  </si>
  <si>
    <t>Y. Капитал</t>
  </si>
  <si>
    <t>I. КРАТКОСРОЧНЫЕ АКТИВЫ</t>
  </si>
  <si>
    <t>Инвестиции, учитываемые методом долевого участия</t>
  </si>
  <si>
    <t>Биологические активы</t>
  </si>
  <si>
    <t>Разведочные и оценочные активы</t>
  </si>
  <si>
    <t>Отложенные налоговые активы</t>
  </si>
  <si>
    <t>Прочие долгосрочные активы</t>
  </si>
  <si>
    <t>Отложенные налоговые обязательства</t>
  </si>
  <si>
    <t>Эмиссионный доход</t>
  </si>
  <si>
    <t>Выкупленные собственные долевые инструменты</t>
  </si>
  <si>
    <t>400</t>
  </si>
  <si>
    <t>500</t>
  </si>
  <si>
    <t>300</t>
  </si>
  <si>
    <t>121</t>
  </si>
  <si>
    <t>Наименование организации</t>
  </si>
  <si>
    <t>Дополнительные денежные выплаты</t>
  </si>
  <si>
    <t>(тыс. тенге)</t>
  </si>
  <si>
    <t>На конец отчётного периода</t>
  </si>
  <si>
    <t>На начало отчётного периода</t>
  </si>
  <si>
    <t>АКТИВЫ</t>
  </si>
  <si>
    <t>010</t>
  </si>
  <si>
    <t>011</t>
  </si>
  <si>
    <t>020</t>
  </si>
  <si>
    <t>030</t>
  </si>
  <si>
    <t>040</t>
  </si>
  <si>
    <t>050</t>
  </si>
  <si>
    <t>060</t>
  </si>
  <si>
    <t>070</t>
  </si>
  <si>
    <t>090</t>
  </si>
  <si>
    <t>100</t>
  </si>
  <si>
    <t>101</t>
  </si>
  <si>
    <t>110</t>
  </si>
  <si>
    <t>120</t>
  </si>
  <si>
    <t>200</t>
  </si>
  <si>
    <t>210</t>
  </si>
  <si>
    <t>012</t>
  </si>
  <si>
    <t>013</t>
  </si>
  <si>
    <t>014</t>
  </si>
  <si>
    <t>015</t>
  </si>
  <si>
    <t>016</t>
  </si>
  <si>
    <t xml:space="preserve">Резервы  </t>
  </si>
  <si>
    <t>Приложение 2</t>
  </si>
  <si>
    <t>к приказу Министра финансов</t>
  </si>
  <si>
    <t>Республики Казахстан</t>
  </si>
  <si>
    <t>113</t>
  </si>
  <si>
    <t>117</t>
  </si>
  <si>
    <t>116</t>
  </si>
  <si>
    <t>115</t>
  </si>
  <si>
    <t>019</t>
  </si>
  <si>
    <t>018</t>
  </si>
  <si>
    <t>017</t>
  </si>
  <si>
    <t>118</t>
  </si>
  <si>
    <t>119</t>
  </si>
  <si>
    <t>122</t>
  </si>
  <si>
    <t>123</t>
  </si>
  <si>
    <t>215</t>
  </si>
  <si>
    <t>217</t>
  </si>
  <si>
    <t>212</t>
  </si>
  <si>
    <t>213</t>
  </si>
  <si>
    <t>214</t>
  </si>
  <si>
    <t>316</t>
  </si>
  <si>
    <t>315</t>
  </si>
  <si>
    <t>314</t>
  </si>
  <si>
    <t>Долгосрочные резервы</t>
  </si>
  <si>
    <t>313</t>
  </si>
  <si>
    <t>312</t>
  </si>
  <si>
    <t>410</t>
  </si>
  <si>
    <t>411</t>
  </si>
  <si>
    <t>412</t>
  </si>
  <si>
    <t>413</t>
  </si>
  <si>
    <t>414</t>
  </si>
  <si>
    <t>421</t>
  </si>
  <si>
    <t>от 28 июня  2017 года №404</t>
  </si>
  <si>
    <t xml:space="preserve">Форма </t>
  </si>
  <si>
    <t>ГККП "Индустриально-технический колледж, г. Степногорск" при управлении образования Акмолинской области</t>
  </si>
  <si>
    <t>Индекс:</t>
  </si>
  <si>
    <t>Финансовые активы, имеющиеся в наличии для продажи</t>
  </si>
  <si>
    <t>Производные финансовые инструменты</t>
  </si>
  <si>
    <t xml:space="preserve">Денежные средства и их эквиваленты </t>
  </si>
  <si>
    <t>Финансовые активы, учитываемые по справедливой стоимости через прибыли и убытки</t>
  </si>
  <si>
    <t>Финансовые активы,удерживаемые до погашения</t>
  </si>
  <si>
    <t>Прочие краткосрочные финансове активы</t>
  </si>
  <si>
    <t>Краткосрочная торговая и прочая дебиторская задолженность</t>
  </si>
  <si>
    <t>Текущий подоходный налог</t>
  </si>
  <si>
    <t xml:space="preserve">Запасы </t>
  </si>
  <si>
    <t xml:space="preserve">Прочие краткосрочные активы 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</si>
  <si>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</si>
  <si>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</si>
  <si>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111</t>
  </si>
  <si>
    <t>112</t>
  </si>
  <si>
    <t>Финансовые активы, удерживаемые до погашения</t>
  </si>
  <si>
    <t>114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</si>
  <si>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</si>
  <si>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</si>
  <si>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</si>
  <si>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 xml:space="preserve">Основные средства </t>
  </si>
  <si>
    <t xml:space="preserve">Нематериальные активы </t>
  </si>
  <si>
    <t>Итого долгосрочных активов ( сумма строк с 110 по 123)</t>
  </si>
  <si>
    <t>Баланс (строка 100 +строка 101+ строка 200)</t>
  </si>
  <si>
    <t>Код строки</t>
  </si>
  <si>
    <t>Обязательство и капитал</t>
  </si>
  <si>
    <t>Займы</t>
  </si>
  <si>
    <t>211</t>
  </si>
  <si>
    <t>Прочие краткосрочные финансовые обязательства</t>
  </si>
  <si>
    <t xml:space="preserve">Краткосрочная торговая и прочая кредиторская задолженность </t>
  </si>
  <si>
    <t>Краткосрочные резервы</t>
  </si>
  <si>
    <t>Текущие налоговые обязательства по подоходному налогу</t>
  </si>
  <si>
    <t>216</t>
  </si>
  <si>
    <t>Вознаграждения работникам</t>
  </si>
  <si>
    <t xml:space="preserve">Прочие краткосрочные обязательства </t>
  </si>
  <si>
    <t>Итого краткосрочных обязательств ( сумма строк с 210 по 217)</t>
  </si>
  <si>
    <t>310</t>
  </si>
  <si>
    <t>301</t>
  </si>
  <si>
    <t>Обязательства выбывающих групп, предназначенных для продажи</t>
  </si>
  <si>
    <t>311</t>
  </si>
  <si>
    <t>Прочие долгосрочные финансовые обязательства</t>
  </si>
  <si>
    <t>Долгосрочная торговая и прочая кредиторская задолженность</t>
  </si>
  <si>
    <t xml:space="preserve">Прочие долгосрочные обязательства.   </t>
  </si>
  <si>
    <t>Итого долгосрочных обязательств (сумма строк с 310 по 316)</t>
  </si>
  <si>
    <t>Уставной (акционерный) капитал</t>
  </si>
  <si>
    <t xml:space="preserve">Нераспределённый доход (непокрытый убыток) </t>
  </si>
  <si>
    <t>420</t>
  </si>
  <si>
    <t>Итого капитал, относимый на собственников материнской организации (сумма строк с 410 по 414)</t>
  </si>
  <si>
    <t>Доля неконтролируемых собственников</t>
  </si>
  <si>
    <t>Всего капитал (строка 420 +/- строка 421)</t>
  </si>
  <si>
    <t>Баланс (стр.300+стр.301+стр.400+стр.500)</t>
  </si>
  <si>
    <t>тыс.тенге</t>
  </si>
  <si>
    <t>Заработная плата</t>
  </si>
  <si>
    <t>Коммунальные услуги</t>
  </si>
  <si>
    <t>Приобретение основных средств</t>
  </si>
  <si>
    <t xml:space="preserve">Функциональная группа  </t>
  </si>
  <si>
    <t>Образование</t>
  </si>
  <si>
    <t xml:space="preserve">Бюджетная программа  </t>
  </si>
  <si>
    <t>Подготовка специалистов  в организациях профессионального и технического образования</t>
  </si>
  <si>
    <t>Администратор бюджетных программ</t>
  </si>
  <si>
    <t>ГУ Управление  образования Акмолинской  области</t>
  </si>
  <si>
    <t>Единица измерения</t>
  </si>
  <si>
    <t xml:space="preserve">Периодичность                                    </t>
  </si>
  <si>
    <t xml:space="preserve">Наименование организации </t>
  </si>
  <si>
    <t>Крайнева Е. В.</t>
  </si>
  <si>
    <t>(подпись)</t>
  </si>
  <si>
    <t>(фамилия, имя, отчество (при  его наличии))</t>
  </si>
  <si>
    <t>Канкенова А. М.</t>
  </si>
  <si>
    <t>Руководитель</t>
  </si>
  <si>
    <t>Главный бухгалтер</t>
  </si>
  <si>
    <t xml:space="preserve">    Единица измерения тыс.тенге</t>
  </si>
  <si>
    <t>№ строки</t>
  </si>
  <si>
    <t>Отклонения</t>
  </si>
  <si>
    <t>Командировочные   расходы</t>
  </si>
  <si>
    <t>Налоги и другие обязательные платежи с учётом штрафных санкций</t>
  </si>
  <si>
    <t>Подоход.налог с юридических лиц</t>
  </si>
  <si>
    <t>Приобретение   материалов</t>
  </si>
  <si>
    <t>Приобретение прочих активов</t>
  </si>
  <si>
    <t xml:space="preserve">Электроэнергия </t>
  </si>
  <si>
    <t xml:space="preserve">Отопление </t>
  </si>
  <si>
    <t xml:space="preserve">Услуги связи </t>
  </si>
  <si>
    <t>Текущий ремонт основных средств</t>
  </si>
  <si>
    <t>Арендная плата по основным средствам</t>
  </si>
  <si>
    <t>Расходы по выплате вознаграждений</t>
  </si>
  <si>
    <t>Прочий доход (убыток) стр010-020</t>
  </si>
  <si>
    <t>Отчёт</t>
  </si>
  <si>
    <t>Фактические кассовые поступления</t>
  </si>
  <si>
    <t>Утверждено по смете за период</t>
  </si>
  <si>
    <t xml:space="preserve">Расходы  по госзаказу, в том числе  </t>
  </si>
  <si>
    <t>Расходы, на осуществления которых гражданско-правовые сделки не заключаются</t>
  </si>
  <si>
    <t>в том числе  НДС</t>
  </si>
  <si>
    <t xml:space="preserve">Акцизы </t>
  </si>
  <si>
    <t xml:space="preserve">Социальный налог </t>
  </si>
  <si>
    <t>Судебные  издержки</t>
  </si>
  <si>
    <t xml:space="preserve">Штрафы </t>
  </si>
  <si>
    <t>Прочие  расходы</t>
  </si>
  <si>
    <t>Расходы, на осуществление которых гражданско-правовые сделки заключаются</t>
  </si>
  <si>
    <t>об использовании средств, выделенных из бюджета на выполнение государственного заказа</t>
  </si>
  <si>
    <t>Доходы по госзаказу</t>
  </si>
  <si>
    <t>Остаток суммы денег на начало отчетного периода</t>
  </si>
  <si>
    <t>001</t>
  </si>
  <si>
    <t>Программа</t>
  </si>
  <si>
    <t>261 024</t>
  </si>
  <si>
    <t>261 052</t>
  </si>
  <si>
    <t>БУХГАЛТЕРСКИЙ БАЛАНС</t>
  </si>
  <si>
    <t>№ 1 - Б (баланс)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</si>
  <si>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</si>
  <si>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</si>
  <si>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</si>
  <si>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</si>
  <si>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</si>
  <si>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</si>
  <si>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</si>
  <si>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ГККП "Индустриально-технический колледж, г.Степногорск" при управлении образования Акмолинской области</t>
  </si>
  <si>
    <t xml:space="preserve">по состоянию </t>
  </si>
  <si>
    <t xml:space="preserve">Прочие услуги </t>
  </si>
  <si>
    <t>годовая</t>
  </si>
  <si>
    <t>на 01 января 2021 года</t>
  </si>
  <si>
    <t>на 01.01.2021 года</t>
  </si>
  <si>
    <t xml:space="preserve">Текущий ремонт </t>
  </si>
  <si>
    <t>261 067</t>
  </si>
  <si>
    <t>Капитальные расходы подведомственных государственных учреждений и организаций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</si>
</sst>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"/>
    <numFmt numFmtId="190" formatCode="#,##0.0"/>
    <numFmt numFmtId="191" formatCode="#,##0.0_р_."/>
    <numFmt numFmtId="192" formatCode="000000"/>
    <numFmt numFmtId="193" formatCode="0.0000"/>
    <numFmt numFmtId="194" formatCode="0.00000"/>
    <numFmt numFmtId="195" formatCode="0.000"/>
    <numFmt numFmtId="196" formatCode="#,##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&quot;  &quot;"/>
    <numFmt numFmtId="202" formatCode="#,##0.00\ _р_."/>
    <numFmt numFmtId="203" formatCode="[$-FC19]d\ mmmm\ yyyy\ &quot;г.&quot;"/>
    <numFmt numFmtId="204" formatCode="#,##0.0\ _р_."/>
    <numFmt numFmtId="205" formatCode="_-* #,##0.0\ _р_._-;\-* #,##0.0\ _р_._-;_-* &quot;-&quot;??\ _р_._-;_-@_-"/>
    <numFmt numFmtId="206" formatCode="_-* #,##0.0\ _р_._-;\-* #,##0.0\ _р_._-;_-* &quot;-&quot;?\ _р_._-;_-@_-"/>
    <numFmt numFmtId="207" formatCode="_-* #,##0.0_р_._-;\-* #,##0.0_р_._-;_-* &quot;-&quot;?_р_._-;_-@_-"/>
    <numFmt numFmtId="208" formatCode="#,##0.0,"/>
    <numFmt numFmtId="209" formatCode="0.0,"/>
    <numFmt numFmtId="210" formatCode="[=-247917098.99]&quot;(247 917,1)&quot;;General"/>
    <numFmt numFmtId="211" formatCode="[=0]&quot;&quot;;General"/>
    <numFmt numFmtId="212" formatCode="#,##0.00,"/>
    <numFmt numFmtId="213" formatCode="#,##0.000,"/>
    <numFmt numFmtId="214" formatCode="[=0]&quot;-&quot;;General"/>
    <numFmt numFmtId="215" formatCode="mmm/yyyy"/>
    <numFmt numFmtId="216" formatCode="#,##0.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90" fontId="0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8" fillId="0" borderId="0" xfId="0" applyNumberFormat="1" applyFont="1" applyFill="1" applyAlignment="1">
      <alignment horizontal="center" vertical="top" wrapTex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51" fillId="0" borderId="10" xfId="0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right" vertical="top" wrapText="1"/>
    </xf>
    <xf numFmtId="19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10" fillId="0" borderId="0" xfId="52" applyFont="1" applyFill="1" applyAlignment="1">
      <alignment horizontal="left"/>
      <protection/>
    </xf>
    <xf numFmtId="0" fontId="10" fillId="0" borderId="0" xfId="52" applyFont="1" applyFill="1">
      <alignment/>
      <protection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52" applyFont="1" applyFill="1" applyAlignment="1">
      <alignment/>
      <protection/>
    </xf>
    <xf numFmtId="0" fontId="10" fillId="0" borderId="0" xfId="52" applyNumberFormat="1" applyFont="1" applyFill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88" fontId="0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188" fontId="51" fillId="0" borderId="10" xfId="0" applyNumberFormat="1" applyFont="1" applyBorder="1" applyAlignment="1">
      <alignment horizontal="right" vertical="top" wrapText="1"/>
    </xf>
    <xf numFmtId="188" fontId="53" fillId="0" borderId="10" xfId="0" applyNumberFormat="1" applyFont="1" applyBorder="1" applyAlignment="1">
      <alignment horizontal="right" vertical="top" wrapText="1"/>
    </xf>
    <xf numFmtId="188" fontId="0" fillId="0" borderId="0" xfId="0" applyNumberFormat="1" applyAlignment="1">
      <alignment/>
    </xf>
    <xf numFmtId="190" fontId="51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88" fontId="0" fillId="0" borderId="0" xfId="0" applyNumberFormat="1" applyFont="1" applyAlignment="1">
      <alignment/>
    </xf>
    <xf numFmtId="190" fontId="1" fillId="0" borderId="10" xfId="0" applyNumberFormat="1" applyFont="1" applyFill="1" applyBorder="1" applyAlignment="1">
      <alignment horizontal="right" vertical="center"/>
    </xf>
    <xf numFmtId="190" fontId="0" fillId="0" borderId="0" xfId="0" applyNumberFormat="1" applyAlignment="1">
      <alignment/>
    </xf>
    <xf numFmtId="0" fontId="3" fillId="0" borderId="0" xfId="52" applyNumberFormat="1" applyFont="1" applyFill="1" applyAlignment="1">
      <alignment horizontal="center" vertical="center"/>
      <protection/>
    </xf>
    <xf numFmtId="0" fontId="10" fillId="0" borderId="0" xfId="52" applyNumberFormat="1" applyFont="1" applyFill="1" applyAlignment="1">
      <alignment/>
      <protection/>
    </xf>
    <xf numFmtId="0" fontId="10" fillId="0" borderId="11" xfId="52" applyNumberFormat="1" applyFont="1" applyFill="1" applyBorder="1" applyAlignment="1">
      <alignment horizontal="left" wrapText="1"/>
      <protection/>
    </xf>
    <xf numFmtId="0" fontId="10" fillId="0" borderId="0" xfId="52" applyNumberFormat="1" applyFont="1" applyFill="1" applyAlignment="1">
      <alignment horizontal="left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52" applyFont="1" applyFill="1" applyAlignment="1">
      <alignment horizontal="left"/>
      <protection/>
    </xf>
    <xf numFmtId="0" fontId="0" fillId="0" borderId="11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 vertical="top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95"/>
  <sheetViews>
    <sheetView view="pageBreakPreview" zoomScaleSheetLayoutView="100" zoomScalePageLayoutView="0" workbookViewId="0" topLeftCell="A61">
      <selection activeCell="J91" sqref="J91"/>
    </sheetView>
  </sheetViews>
  <sheetFormatPr defaultColWidth="9.140625" defaultRowHeight="12.75"/>
  <cols>
    <col min="1" max="1" width="10.140625" style="39" bestFit="1" customWidth="1"/>
    <col min="2" max="5" width="9.140625" style="39" customWidth="1"/>
    <col min="6" max="6" width="15.421875" style="39" customWidth="1"/>
    <col min="7" max="7" width="7.7109375" style="39" customWidth="1"/>
    <col min="8" max="8" width="10.8515625" style="39" customWidth="1"/>
    <col min="9" max="9" width="11.7109375" style="39" customWidth="1"/>
    <col min="10" max="10" width="9.140625" style="39" customWidth="1"/>
    <col min="11" max="11" width="18.421875" style="39" customWidth="1"/>
    <col min="12" max="16384" width="9.140625" style="39" customWidth="1"/>
  </cols>
  <sheetData>
    <row r="2" spans="7:9" ht="12.75">
      <c r="G2" s="86" t="s">
        <v>44</v>
      </c>
      <c r="H2" s="86"/>
      <c r="I2" s="86"/>
    </row>
    <row r="3" spans="7:9" ht="12.75">
      <c r="G3" s="40" t="s">
        <v>45</v>
      </c>
      <c r="H3" s="41"/>
      <c r="I3" s="41"/>
    </row>
    <row r="4" spans="7:9" ht="12.75">
      <c r="G4" s="86" t="s">
        <v>46</v>
      </c>
      <c r="H4" s="87"/>
      <c r="I4" s="87"/>
    </row>
    <row r="5" spans="7:9" ht="12.75">
      <c r="G5" s="86" t="s">
        <v>75</v>
      </c>
      <c r="H5" s="86"/>
      <c r="I5" s="86"/>
    </row>
    <row r="7" spans="7:9" ht="12.75">
      <c r="G7" s="88" t="s">
        <v>76</v>
      </c>
      <c r="H7" s="88"/>
      <c r="I7" s="88"/>
    </row>
    <row r="8" spans="1:9" ht="15">
      <c r="A8" s="82" t="s">
        <v>182</v>
      </c>
      <c r="B8" s="82"/>
      <c r="C8" s="82"/>
      <c r="D8" s="82"/>
      <c r="E8" s="82"/>
      <c r="F8" s="82"/>
      <c r="G8" s="82"/>
      <c r="I8" s="42"/>
    </row>
    <row r="9" spans="1:9" ht="12.75" customHeight="1">
      <c r="A9" s="43"/>
      <c r="B9" s="43"/>
      <c r="C9" s="43"/>
      <c r="D9" s="43"/>
      <c r="E9" s="43"/>
      <c r="F9" s="43"/>
      <c r="G9" s="43"/>
      <c r="H9" s="43"/>
      <c r="I9" s="43"/>
    </row>
    <row r="10" spans="1:9" ht="27.75" customHeight="1">
      <c r="A10" s="44" t="s">
        <v>78</v>
      </c>
      <c r="B10" s="45"/>
      <c r="C10" s="45"/>
      <c r="D10" s="44" t="s">
        <v>183</v>
      </c>
      <c r="E10" s="45"/>
      <c r="F10" s="46"/>
      <c r="G10" s="46"/>
      <c r="H10" s="46"/>
      <c r="I10" s="47"/>
    </row>
    <row r="11" spans="1:8" ht="12.75">
      <c r="A11" s="48"/>
      <c r="B11" s="49"/>
      <c r="C11" s="49"/>
      <c r="D11" s="49"/>
      <c r="E11" s="49"/>
      <c r="F11" s="49"/>
      <c r="G11" s="49"/>
      <c r="H11" s="49"/>
    </row>
    <row r="12" spans="1:8" ht="12.75">
      <c r="A12" s="44" t="s">
        <v>184</v>
      </c>
      <c r="B12" s="49"/>
      <c r="C12" s="49"/>
      <c r="D12" s="44" t="s">
        <v>194</v>
      </c>
      <c r="E12" s="49"/>
      <c r="F12" s="49"/>
      <c r="G12" s="49"/>
      <c r="H12" s="49"/>
    </row>
    <row r="13" spans="1:9" ht="12.75">
      <c r="A13" s="44" t="s">
        <v>185</v>
      </c>
      <c r="B13" s="49"/>
      <c r="C13" s="49"/>
      <c r="D13" s="50" t="s">
        <v>186</v>
      </c>
      <c r="E13" s="50"/>
      <c r="F13" s="50"/>
      <c r="G13" s="50"/>
      <c r="H13" s="50"/>
      <c r="I13" s="42"/>
    </row>
    <row r="14" spans="1:9" ht="25.5" customHeight="1">
      <c r="A14" s="51" t="s">
        <v>187</v>
      </c>
      <c r="B14" s="49"/>
      <c r="C14" s="49"/>
      <c r="D14" s="85" t="s">
        <v>188</v>
      </c>
      <c r="E14" s="85"/>
      <c r="F14" s="85"/>
      <c r="G14" s="85"/>
      <c r="H14" s="85"/>
      <c r="I14" s="85"/>
    </row>
    <row r="15" spans="1:9" ht="12.75">
      <c r="A15" s="44" t="s">
        <v>189</v>
      </c>
      <c r="B15" s="52"/>
      <c r="C15" s="52"/>
      <c r="D15" s="89" t="s">
        <v>190</v>
      </c>
      <c r="E15" s="89"/>
      <c r="F15" s="89"/>
      <c r="G15" s="89"/>
      <c r="H15" s="89"/>
      <c r="I15" s="89"/>
    </row>
    <row r="16" spans="1:9" ht="12.75">
      <c r="A16" s="44" t="s">
        <v>17</v>
      </c>
      <c r="B16" s="53"/>
      <c r="C16" s="53"/>
      <c r="D16" s="84" t="s">
        <v>191</v>
      </c>
      <c r="E16" s="84"/>
      <c r="F16" s="84"/>
      <c r="G16" s="84"/>
      <c r="H16" s="84"/>
      <c r="I16" s="54"/>
    </row>
    <row r="17" spans="1:9" ht="12.75" customHeight="1">
      <c r="A17" s="55"/>
      <c r="B17" s="55"/>
      <c r="C17" s="55"/>
      <c r="D17" s="55"/>
      <c r="E17" s="55"/>
      <c r="F17" s="55"/>
      <c r="G17" s="55"/>
      <c r="H17" s="55"/>
      <c r="I17" s="56"/>
    </row>
    <row r="18" spans="1:9" ht="12.75">
      <c r="A18" s="57" t="s">
        <v>192</v>
      </c>
      <c r="B18" s="53"/>
      <c r="C18" s="53"/>
      <c r="D18" s="57" t="s">
        <v>195</v>
      </c>
      <c r="E18" s="55"/>
      <c r="F18" s="55"/>
      <c r="G18" s="55"/>
      <c r="H18" s="55"/>
      <c r="I18" s="56"/>
    </row>
    <row r="19" spans="1:9" ht="12.75">
      <c r="A19" s="83"/>
      <c r="B19" s="83"/>
      <c r="C19" s="53"/>
      <c r="D19" s="55"/>
      <c r="E19" s="55"/>
      <c r="F19" s="55"/>
      <c r="G19" s="55"/>
      <c r="H19" s="55"/>
      <c r="I19" s="56"/>
    </row>
    <row r="20" spans="8:9" ht="12.75">
      <c r="H20" s="111" t="s">
        <v>19</v>
      </c>
      <c r="I20" s="111"/>
    </row>
    <row r="21" spans="1:9" ht="38.25">
      <c r="A21" s="104" t="s">
        <v>22</v>
      </c>
      <c r="B21" s="105"/>
      <c r="C21" s="105"/>
      <c r="D21" s="105"/>
      <c r="E21" s="105"/>
      <c r="F21" s="106"/>
      <c r="G21" s="58" t="s">
        <v>102</v>
      </c>
      <c r="H21" s="58" t="s">
        <v>20</v>
      </c>
      <c r="I21" s="58" t="s">
        <v>21</v>
      </c>
    </row>
    <row r="22" spans="1:9" ht="12.75">
      <c r="A22" s="96" t="s">
        <v>4</v>
      </c>
      <c r="B22" s="107"/>
      <c r="C22" s="107"/>
      <c r="D22" s="107"/>
      <c r="E22" s="107"/>
      <c r="F22" s="108"/>
      <c r="G22" s="28"/>
      <c r="H22" s="3"/>
      <c r="I22" s="3"/>
    </row>
    <row r="23" spans="1:9" ht="12.75">
      <c r="A23" s="115" t="s">
        <v>81</v>
      </c>
      <c r="B23" s="116"/>
      <c r="C23" s="116"/>
      <c r="D23" s="116"/>
      <c r="E23" s="116"/>
      <c r="F23" s="117"/>
      <c r="G23" s="59" t="s">
        <v>23</v>
      </c>
      <c r="H23" s="3">
        <v>323468.2</v>
      </c>
      <c r="I23" s="3">
        <v>58883.2</v>
      </c>
    </row>
    <row r="24" spans="1:9" ht="12.75" customHeight="1">
      <c r="A24" s="93" t="s">
        <v>79</v>
      </c>
      <c r="B24" s="109"/>
      <c r="C24" s="109"/>
      <c r="D24" s="109"/>
      <c r="E24" s="109"/>
      <c r="F24" s="110"/>
      <c r="G24" s="59" t="s">
        <v>24</v>
      </c>
      <c r="H24" s="3"/>
      <c r="I24" s="3"/>
    </row>
    <row r="25" spans="1:9" ht="12.75">
      <c r="A25" s="115" t="s">
        <v>80</v>
      </c>
      <c r="B25" s="116"/>
      <c r="C25" s="116"/>
      <c r="D25" s="116"/>
      <c r="E25" s="116"/>
      <c r="F25" s="117"/>
      <c r="G25" s="59" t="s">
        <v>38</v>
      </c>
      <c r="H25" s="3"/>
      <c r="I25" s="3"/>
    </row>
    <row r="26" spans="1:9" ht="26.25" customHeight="1">
      <c r="A26" s="112" t="s">
        <v>82</v>
      </c>
      <c r="B26" s="113"/>
      <c r="C26" s="113"/>
      <c r="D26" s="113"/>
      <c r="E26" s="113"/>
      <c r="F26" s="114"/>
      <c r="G26" s="59" t="s">
        <v>39</v>
      </c>
      <c r="H26" s="3"/>
      <c r="I26" s="3"/>
    </row>
    <row r="27" spans="1:9" ht="14.25" customHeight="1">
      <c r="A27" s="112" t="s">
        <v>83</v>
      </c>
      <c r="B27" s="113"/>
      <c r="C27" s="113"/>
      <c r="D27" s="113"/>
      <c r="E27" s="113"/>
      <c r="F27" s="114"/>
      <c r="G27" s="59" t="s">
        <v>40</v>
      </c>
      <c r="H27" s="3"/>
      <c r="I27" s="3"/>
    </row>
    <row r="28" spans="1:9" ht="14.25" customHeight="1">
      <c r="A28" s="112" t="s">
        <v>84</v>
      </c>
      <c r="B28" s="113"/>
      <c r="C28" s="113"/>
      <c r="D28" s="113"/>
      <c r="E28" s="113"/>
      <c r="F28" s="114"/>
      <c r="G28" s="59" t="s">
        <v>41</v>
      </c>
      <c r="H28" s="3"/>
      <c r="I28" s="3"/>
    </row>
    <row r="29" spans="1:9" ht="14.25" customHeight="1">
      <c r="A29" s="112" t="s">
        <v>85</v>
      </c>
      <c r="B29" s="113"/>
      <c r="C29" s="113"/>
      <c r="D29" s="113"/>
      <c r="E29" s="113"/>
      <c r="F29" s="114"/>
      <c r="G29" s="59" t="s">
        <v>42</v>
      </c>
      <c r="H29" s="3">
        <v>91</v>
      </c>
      <c r="I29" s="3">
        <v>1295</v>
      </c>
    </row>
    <row r="30" spans="1:9" ht="12.75">
      <c r="A30" s="93" t="s">
        <v>86</v>
      </c>
      <c r="B30" s="94"/>
      <c r="C30" s="94"/>
      <c r="D30" s="94"/>
      <c r="E30" s="94"/>
      <c r="F30" s="95"/>
      <c r="G30" s="59" t="s">
        <v>53</v>
      </c>
      <c r="H30" s="3"/>
      <c r="I30" s="3"/>
    </row>
    <row r="31" spans="1:9" ht="12.75">
      <c r="A31" s="103" t="s">
        <v>87</v>
      </c>
      <c r="B31" s="99"/>
      <c r="C31" s="99"/>
      <c r="D31" s="99"/>
      <c r="E31" s="99"/>
      <c r="F31" s="100"/>
      <c r="G31" s="63" t="s">
        <v>52</v>
      </c>
      <c r="H31" s="3">
        <v>32611</v>
      </c>
      <c r="I31" s="3">
        <v>24945.4</v>
      </c>
    </row>
    <row r="32" spans="1:9" ht="12.75">
      <c r="A32" s="93" t="s">
        <v>88</v>
      </c>
      <c r="B32" s="94"/>
      <c r="C32" s="94"/>
      <c r="D32" s="94"/>
      <c r="E32" s="94"/>
      <c r="F32" s="95"/>
      <c r="G32" s="59" t="s">
        <v>51</v>
      </c>
      <c r="H32" s="3">
        <v>565</v>
      </c>
      <c r="I32" s="3">
        <v>307.6</v>
      </c>
    </row>
    <row r="33" spans="1:9" ht="12.75">
      <c r="A33" s="96" t="s">
        <v>89</v>
      </c>
      <c r="B33" s="94"/>
      <c r="C33" s="94"/>
      <c r="D33" s="94"/>
      <c r="E33" s="94"/>
      <c r="F33" s="95"/>
      <c r="G33" s="64" t="s">
        <v>32</v>
      </c>
      <c r="H33" s="65">
        <f>SUM(H23:H32)</f>
        <v>356735.2</v>
      </c>
      <c r="I33" s="65">
        <f>SUM(I23:I32)</f>
        <v>85431.20000000001</v>
      </c>
    </row>
    <row r="34" spans="1:9" ht="12.75">
      <c r="A34" s="66" t="s">
        <v>90</v>
      </c>
      <c r="B34" s="61"/>
      <c r="C34" s="61"/>
      <c r="D34" s="61"/>
      <c r="E34" s="61"/>
      <c r="F34" s="62"/>
      <c r="G34" s="63" t="s">
        <v>33</v>
      </c>
      <c r="H34" s="65"/>
      <c r="I34" s="65"/>
    </row>
    <row r="35" spans="1:9" ht="12.75">
      <c r="A35" s="127" t="s">
        <v>0</v>
      </c>
      <c r="B35" s="128"/>
      <c r="C35" s="128"/>
      <c r="D35" s="128"/>
      <c r="E35" s="128"/>
      <c r="F35" s="129"/>
      <c r="G35" s="59"/>
      <c r="H35" s="3"/>
      <c r="I35" s="3"/>
    </row>
    <row r="36" spans="1:9" ht="12.75">
      <c r="A36" s="66" t="s">
        <v>79</v>
      </c>
      <c r="B36" s="61"/>
      <c r="C36" s="61"/>
      <c r="D36" s="61"/>
      <c r="E36" s="61"/>
      <c r="F36" s="62"/>
      <c r="G36" s="59" t="s">
        <v>34</v>
      </c>
      <c r="H36" s="3"/>
      <c r="I36" s="3"/>
    </row>
    <row r="37" spans="1:9" ht="12.75">
      <c r="A37" s="130" t="s">
        <v>80</v>
      </c>
      <c r="B37" s="131"/>
      <c r="C37" s="131"/>
      <c r="D37" s="131"/>
      <c r="E37" s="131"/>
      <c r="F37" s="132"/>
      <c r="G37" s="59" t="s">
        <v>91</v>
      </c>
      <c r="H37" s="3"/>
      <c r="I37" s="3"/>
    </row>
    <row r="38" spans="1:9" ht="24.75" customHeight="1">
      <c r="A38" s="103" t="s">
        <v>82</v>
      </c>
      <c r="B38" s="94"/>
      <c r="C38" s="94"/>
      <c r="D38" s="94"/>
      <c r="E38" s="94"/>
      <c r="F38" s="95"/>
      <c r="G38" s="59" t="s">
        <v>92</v>
      </c>
      <c r="H38" s="3"/>
      <c r="I38" s="3"/>
    </row>
    <row r="39" spans="1:9" ht="12.75">
      <c r="A39" s="103" t="s">
        <v>93</v>
      </c>
      <c r="B39" s="94"/>
      <c r="C39" s="94"/>
      <c r="D39" s="94"/>
      <c r="E39" s="94"/>
      <c r="F39" s="95"/>
      <c r="G39" s="59" t="s">
        <v>47</v>
      </c>
      <c r="H39" s="3"/>
      <c r="I39" s="3"/>
    </row>
    <row r="40" spans="1:9" ht="12.75">
      <c r="A40" s="103" t="s">
        <v>95</v>
      </c>
      <c r="B40" s="94"/>
      <c r="C40" s="94"/>
      <c r="D40" s="94"/>
      <c r="E40" s="94"/>
      <c r="F40" s="95"/>
      <c r="G40" s="59" t="s">
        <v>94</v>
      </c>
      <c r="H40" s="3"/>
      <c r="I40" s="3"/>
    </row>
    <row r="41" spans="1:9" ht="12.75">
      <c r="A41" s="93" t="s">
        <v>96</v>
      </c>
      <c r="B41" s="94"/>
      <c r="C41" s="94"/>
      <c r="D41" s="94"/>
      <c r="E41" s="94"/>
      <c r="F41" s="95"/>
      <c r="G41" s="59" t="s">
        <v>50</v>
      </c>
      <c r="H41" s="3"/>
      <c r="I41" s="3"/>
    </row>
    <row r="42" spans="1:9" ht="12.75">
      <c r="A42" s="28" t="s">
        <v>5</v>
      </c>
      <c r="B42" s="28"/>
      <c r="C42" s="28"/>
      <c r="D42" s="28"/>
      <c r="E42" s="28"/>
      <c r="F42" s="28"/>
      <c r="G42" s="59" t="s">
        <v>49</v>
      </c>
      <c r="H42" s="3"/>
      <c r="I42" s="3"/>
    </row>
    <row r="43" spans="1:9" ht="12.75">
      <c r="A43" s="93" t="s">
        <v>97</v>
      </c>
      <c r="B43" s="94"/>
      <c r="C43" s="94"/>
      <c r="D43" s="94"/>
      <c r="E43" s="94"/>
      <c r="F43" s="95"/>
      <c r="G43" s="59" t="s">
        <v>48</v>
      </c>
      <c r="H43" s="3"/>
      <c r="I43" s="3"/>
    </row>
    <row r="44" spans="1:9" ht="12.75">
      <c r="A44" s="93" t="s">
        <v>98</v>
      </c>
      <c r="B44" s="94"/>
      <c r="C44" s="94"/>
      <c r="D44" s="94"/>
      <c r="E44" s="94"/>
      <c r="F44" s="95"/>
      <c r="G44" s="59" t="s">
        <v>54</v>
      </c>
      <c r="H44" s="3">
        <v>370917.3</v>
      </c>
      <c r="I44" s="3">
        <v>75167.8</v>
      </c>
    </row>
    <row r="45" spans="1:9" ht="12.75">
      <c r="A45" s="93" t="s">
        <v>6</v>
      </c>
      <c r="B45" s="94"/>
      <c r="C45" s="94"/>
      <c r="D45" s="94"/>
      <c r="E45" s="94"/>
      <c r="F45" s="95"/>
      <c r="G45" s="59" t="s">
        <v>55</v>
      </c>
      <c r="H45" s="3"/>
      <c r="I45" s="3"/>
    </row>
    <row r="46" spans="1:9" ht="12.75">
      <c r="A46" s="103" t="s">
        <v>7</v>
      </c>
      <c r="B46" s="99"/>
      <c r="C46" s="99"/>
      <c r="D46" s="99"/>
      <c r="E46" s="99"/>
      <c r="F46" s="100"/>
      <c r="G46" s="63" t="s">
        <v>35</v>
      </c>
      <c r="H46" s="3"/>
      <c r="I46" s="3"/>
    </row>
    <row r="47" spans="1:9" ht="12.75">
      <c r="A47" s="93" t="s">
        <v>99</v>
      </c>
      <c r="B47" s="94"/>
      <c r="C47" s="94"/>
      <c r="D47" s="94"/>
      <c r="E47" s="94"/>
      <c r="F47" s="95"/>
      <c r="G47" s="59" t="s">
        <v>16</v>
      </c>
      <c r="H47" s="3">
        <v>764.5</v>
      </c>
      <c r="I47" s="3">
        <v>902</v>
      </c>
    </row>
    <row r="48" spans="1:9" ht="12.75">
      <c r="A48" s="93" t="s">
        <v>8</v>
      </c>
      <c r="B48" s="94"/>
      <c r="C48" s="94"/>
      <c r="D48" s="94"/>
      <c r="E48" s="94"/>
      <c r="F48" s="95"/>
      <c r="G48" s="59" t="s">
        <v>56</v>
      </c>
      <c r="H48" s="3"/>
      <c r="I48" s="3"/>
    </row>
    <row r="49" spans="1:9" ht="12.75">
      <c r="A49" s="93" t="s">
        <v>9</v>
      </c>
      <c r="B49" s="94"/>
      <c r="C49" s="94"/>
      <c r="D49" s="94"/>
      <c r="E49" s="94"/>
      <c r="F49" s="95"/>
      <c r="G49" s="59" t="s">
        <v>57</v>
      </c>
      <c r="H49" s="3"/>
      <c r="I49" s="3"/>
    </row>
    <row r="50" spans="1:9" ht="12.75">
      <c r="A50" s="96" t="s">
        <v>100</v>
      </c>
      <c r="B50" s="94"/>
      <c r="C50" s="94"/>
      <c r="D50" s="94"/>
      <c r="E50" s="94"/>
      <c r="F50" s="95"/>
      <c r="G50" s="64" t="s">
        <v>36</v>
      </c>
      <c r="H50" s="65">
        <f>SUM(H36:H49)</f>
        <v>371681.8</v>
      </c>
      <c r="I50" s="65">
        <f>SUM(I36:I49)</f>
        <v>76069.8</v>
      </c>
    </row>
    <row r="51" spans="1:9" ht="12.75">
      <c r="A51" s="96" t="s">
        <v>101</v>
      </c>
      <c r="B51" s="94"/>
      <c r="C51" s="94"/>
      <c r="D51" s="94"/>
      <c r="E51" s="94"/>
      <c r="F51" s="95"/>
      <c r="G51" s="64"/>
      <c r="H51" s="65">
        <f>H33+H34+H50</f>
        <v>728417</v>
      </c>
      <c r="I51" s="65">
        <f>I33+I34+I50</f>
        <v>161501</v>
      </c>
    </row>
    <row r="52" spans="1:10" ht="12.75">
      <c r="A52" s="2"/>
      <c r="B52" s="2"/>
      <c r="C52" s="2"/>
      <c r="D52" s="2"/>
      <c r="E52" s="2"/>
      <c r="F52" s="2"/>
      <c r="G52" s="2"/>
      <c r="H52" s="38"/>
      <c r="I52" s="38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9" ht="12.75" customHeight="1">
      <c r="A54" s="120" t="s">
        <v>103</v>
      </c>
      <c r="B54" s="121"/>
      <c r="C54" s="121"/>
      <c r="D54" s="121"/>
      <c r="E54" s="121"/>
      <c r="F54" s="122"/>
      <c r="G54" s="118" t="s">
        <v>102</v>
      </c>
      <c r="H54" s="118" t="s">
        <v>20</v>
      </c>
      <c r="I54" s="118" t="s">
        <v>21</v>
      </c>
    </row>
    <row r="55" spans="1:11" ht="27" customHeight="1">
      <c r="A55" s="123"/>
      <c r="B55" s="124"/>
      <c r="C55" s="124"/>
      <c r="D55" s="124"/>
      <c r="E55" s="124"/>
      <c r="F55" s="125"/>
      <c r="G55" s="119"/>
      <c r="H55" s="119"/>
      <c r="I55" s="119"/>
      <c r="K55" s="67"/>
    </row>
    <row r="56" spans="1:9" ht="12.75">
      <c r="A56" s="96" t="s">
        <v>1</v>
      </c>
      <c r="B56" s="94"/>
      <c r="C56" s="94"/>
      <c r="D56" s="94"/>
      <c r="E56" s="94"/>
      <c r="F56" s="95"/>
      <c r="G56" s="59"/>
      <c r="H56" s="68"/>
      <c r="I56" s="68"/>
    </row>
    <row r="57" spans="1:11" ht="12.75">
      <c r="A57" s="102" t="s">
        <v>104</v>
      </c>
      <c r="B57" s="94"/>
      <c r="C57" s="94"/>
      <c r="D57" s="94"/>
      <c r="E57" s="94"/>
      <c r="F57" s="95"/>
      <c r="G57" s="63" t="s">
        <v>37</v>
      </c>
      <c r="H57" s="3"/>
      <c r="I57" s="3"/>
      <c r="K57" s="67"/>
    </row>
    <row r="58" spans="1:9" ht="12.75">
      <c r="A58" s="66" t="s">
        <v>80</v>
      </c>
      <c r="B58" s="61"/>
      <c r="C58" s="61"/>
      <c r="D58" s="61"/>
      <c r="E58" s="61"/>
      <c r="F58" s="62"/>
      <c r="G58" s="63" t="s">
        <v>105</v>
      </c>
      <c r="H58" s="3"/>
      <c r="I58" s="3"/>
    </row>
    <row r="59" spans="1:11" ht="12.75">
      <c r="A59" s="66" t="s">
        <v>106</v>
      </c>
      <c r="B59" s="61"/>
      <c r="C59" s="61"/>
      <c r="D59" s="61"/>
      <c r="E59" s="61"/>
      <c r="F59" s="62"/>
      <c r="G59" s="63" t="s">
        <v>60</v>
      </c>
      <c r="H59" s="3"/>
      <c r="I59" s="3"/>
      <c r="K59" s="67"/>
    </row>
    <row r="60" spans="1:9" ht="12.75">
      <c r="A60" s="66" t="s">
        <v>107</v>
      </c>
      <c r="B60" s="61"/>
      <c r="C60" s="61"/>
      <c r="D60" s="61"/>
      <c r="E60" s="61"/>
      <c r="F60" s="62"/>
      <c r="G60" s="63" t="s">
        <v>61</v>
      </c>
      <c r="H60" s="3">
        <v>2322.4</v>
      </c>
      <c r="I60" s="3"/>
    </row>
    <row r="61" spans="1:9" ht="12.75">
      <c r="A61" s="66" t="s">
        <v>108</v>
      </c>
      <c r="B61" s="61"/>
      <c r="C61" s="61"/>
      <c r="D61" s="61"/>
      <c r="E61" s="61"/>
      <c r="F61" s="62"/>
      <c r="G61" s="63" t="s">
        <v>62</v>
      </c>
      <c r="H61" s="3">
        <v>3855.5</v>
      </c>
      <c r="I61" s="3">
        <v>20128.8</v>
      </c>
    </row>
    <row r="62" spans="1:9" ht="12.75">
      <c r="A62" s="93" t="s">
        <v>109</v>
      </c>
      <c r="B62" s="94"/>
      <c r="C62" s="94"/>
      <c r="D62" s="94"/>
      <c r="E62" s="94"/>
      <c r="F62" s="95"/>
      <c r="G62" s="59" t="s">
        <v>58</v>
      </c>
      <c r="H62" s="3"/>
      <c r="I62" s="3"/>
    </row>
    <row r="63" spans="1:9" ht="12.75">
      <c r="A63" s="60" t="s">
        <v>111</v>
      </c>
      <c r="B63" s="61"/>
      <c r="C63" s="61"/>
      <c r="D63" s="61"/>
      <c r="E63" s="61"/>
      <c r="F63" s="62"/>
      <c r="G63" s="59" t="s">
        <v>110</v>
      </c>
      <c r="H63" s="3"/>
      <c r="I63" s="3"/>
    </row>
    <row r="64" spans="1:9" ht="12.75">
      <c r="A64" s="98" t="s">
        <v>112</v>
      </c>
      <c r="B64" s="99"/>
      <c r="C64" s="99"/>
      <c r="D64" s="99"/>
      <c r="E64" s="99"/>
      <c r="F64" s="100"/>
      <c r="G64" s="59" t="s">
        <v>59</v>
      </c>
      <c r="H64" s="3"/>
      <c r="I64" s="3"/>
    </row>
    <row r="65" spans="1:9" ht="12.75">
      <c r="A65" s="96" t="s">
        <v>113</v>
      </c>
      <c r="B65" s="94"/>
      <c r="C65" s="94"/>
      <c r="D65" s="94"/>
      <c r="E65" s="94"/>
      <c r="F65" s="95"/>
      <c r="G65" s="64" t="s">
        <v>15</v>
      </c>
      <c r="H65" s="65">
        <f>SUM(H57:H64)</f>
        <v>6177.9</v>
      </c>
      <c r="I65" s="65">
        <f>SUM(I57:I64)</f>
        <v>20128.8</v>
      </c>
    </row>
    <row r="66" spans="1:9" ht="12.75">
      <c r="A66" s="66" t="s">
        <v>116</v>
      </c>
      <c r="B66" s="61"/>
      <c r="C66" s="61"/>
      <c r="D66" s="61"/>
      <c r="E66" s="61"/>
      <c r="F66" s="62"/>
      <c r="G66" s="63" t="s">
        <v>115</v>
      </c>
      <c r="H66" s="65"/>
      <c r="I66" s="65"/>
    </row>
    <row r="67" spans="1:9" ht="12.75">
      <c r="A67" s="97" t="s">
        <v>2</v>
      </c>
      <c r="B67" s="94"/>
      <c r="C67" s="94"/>
      <c r="D67" s="94"/>
      <c r="E67" s="94"/>
      <c r="F67" s="95"/>
      <c r="G67" s="69"/>
      <c r="H67" s="3"/>
      <c r="I67" s="3"/>
    </row>
    <row r="68" spans="1:9" ht="12.75">
      <c r="A68" s="66" t="s">
        <v>104</v>
      </c>
      <c r="B68" s="61"/>
      <c r="C68" s="61"/>
      <c r="D68" s="61"/>
      <c r="E68" s="61"/>
      <c r="F68" s="62"/>
      <c r="G68" s="59" t="s">
        <v>114</v>
      </c>
      <c r="H68" s="3"/>
      <c r="I68" s="3"/>
    </row>
    <row r="69" spans="1:9" ht="12.75">
      <c r="A69" s="66" t="s">
        <v>80</v>
      </c>
      <c r="B69" s="61"/>
      <c r="C69" s="61"/>
      <c r="D69" s="61"/>
      <c r="E69" s="61"/>
      <c r="F69" s="62"/>
      <c r="G69" s="59" t="s">
        <v>117</v>
      </c>
      <c r="H69" s="3"/>
      <c r="I69" s="3"/>
    </row>
    <row r="70" spans="1:9" ht="12.75">
      <c r="A70" s="93" t="s">
        <v>118</v>
      </c>
      <c r="B70" s="94"/>
      <c r="C70" s="94"/>
      <c r="D70" s="94"/>
      <c r="E70" s="94"/>
      <c r="F70" s="95"/>
      <c r="G70" s="59" t="s">
        <v>68</v>
      </c>
      <c r="H70" s="3"/>
      <c r="I70" s="3"/>
    </row>
    <row r="71" spans="1:9" ht="12.75">
      <c r="A71" s="93" t="s">
        <v>119</v>
      </c>
      <c r="B71" s="94"/>
      <c r="C71" s="94"/>
      <c r="D71" s="94"/>
      <c r="E71" s="94"/>
      <c r="F71" s="95"/>
      <c r="G71" s="59" t="s">
        <v>67</v>
      </c>
      <c r="H71" s="3"/>
      <c r="I71" s="3"/>
    </row>
    <row r="72" spans="1:9" ht="12.75">
      <c r="A72" s="93" t="s">
        <v>66</v>
      </c>
      <c r="B72" s="94"/>
      <c r="C72" s="94"/>
      <c r="D72" s="94"/>
      <c r="E72" s="94"/>
      <c r="F72" s="95"/>
      <c r="G72" s="59" t="s">
        <v>65</v>
      </c>
      <c r="H72" s="3"/>
      <c r="I72" s="3"/>
    </row>
    <row r="73" spans="1:9" ht="12.75">
      <c r="A73" s="98" t="s">
        <v>10</v>
      </c>
      <c r="B73" s="99"/>
      <c r="C73" s="99"/>
      <c r="D73" s="99"/>
      <c r="E73" s="99"/>
      <c r="F73" s="100"/>
      <c r="G73" s="59" t="s">
        <v>64</v>
      </c>
      <c r="H73" s="3"/>
      <c r="I73" s="3"/>
    </row>
    <row r="74" spans="1:9" ht="12.75">
      <c r="A74" s="98" t="s">
        <v>120</v>
      </c>
      <c r="B74" s="99"/>
      <c r="C74" s="99"/>
      <c r="D74" s="99"/>
      <c r="E74" s="99"/>
      <c r="F74" s="100"/>
      <c r="G74" s="59" t="s">
        <v>63</v>
      </c>
      <c r="H74" s="3">
        <v>571625</v>
      </c>
      <c r="I74" s="3"/>
    </row>
    <row r="75" spans="1:9" ht="12.75">
      <c r="A75" s="96" t="s">
        <v>121</v>
      </c>
      <c r="B75" s="94"/>
      <c r="C75" s="94"/>
      <c r="D75" s="94"/>
      <c r="E75" s="94"/>
      <c r="F75" s="95"/>
      <c r="G75" s="64" t="s">
        <v>13</v>
      </c>
      <c r="H75" s="65">
        <f>SUM(H68:H74)</f>
        <v>571625</v>
      </c>
      <c r="I75" s="65">
        <f>SUM(I68:I74)</f>
        <v>0</v>
      </c>
    </row>
    <row r="76" spans="1:9" ht="12.75">
      <c r="A76" s="101" t="s">
        <v>3</v>
      </c>
      <c r="B76" s="99"/>
      <c r="C76" s="99"/>
      <c r="D76" s="99"/>
      <c r="E76" s="99"/>
      <c r="F76" s="100"/>
      <c r="G76" s="69"/>
      <c r="H76" s="3"/>
      <c r="I76" s="3"/>
    </row>
    <row r="77" spans="1:9" ht="12.75">
      <c r="A77" s="102" t="s">
        <v>122</v>
      </c>
      <c r="B77" s="94"/>
      <c r="C77" s="94"/>
      <c r="D77" s="94"/>
      <c r="E77" s="94"/>
      <c r="F77" s="95"/>
      <c r="G77" s="59" t="s">
        <v>69</v>
      </c>
      <c r="H77" s="3">
        <v>64761.4</v>
      </c>
      <c r="I77" s="3">
        <v>64761.4</v>
      </c>
    </row>
    <row r="78" spans="1:9" ht="12.75">
      <c r="A78" s="102" t="s">
        <v>11</v>
      </c>
      <c r="B78" s="94"/>
      <c r="C78" s="94"/>
      <c r="D78" s="94"/>
      <c r="E78" s="94"/>
      <c r="F78" s="95"/>
      <c r="G78" s="63" t="s">
        <v>70</v>
      </c>
      <c r="H78" s="3"/>
      <c r="I78" s="3"/>
    </row>
    <row r="79" spans="1:9" ht="12.75">
      <c r="A79" s="93" t="s">
        <v>12</v>
      </c>
      <c r="B79" s="94"/>
      <c r="C79" s="94"/>
      <c r="D79" s="94"/>
      <c r="E79" s="94"/>
      <c r="F79" s="95"/>
      <c r="G79" s="59" t="s">
        <v>71</v>
      </c>
      <c r="H79" s="3"/>
      <c r="I79" s="3"/>
    </row>
    <row r="80" spans="1:9" ht="12.75">
      <c r="A80" s="93" t="s">
        <v>43</v>
      </c>
      <c r="B80" s="94"/>
      <c r="C80" s="94"/>
      <c r="D80" s="94"/>
      <c r="E80" s="94"/>
      <c r="F80" s="95"/>
      <c r="G80" s="59" t="s">
        <v>72</v>
      </c>
      <c r="H80" s="3"/>
      <c r="I80" s="3"/>
    </row>
    <row r="81" spans="1:9" ht="12.75">
      <c r="A81" s="115" t="s">
        <v>123</v>
      </c>
      <c r="B81" s="116"/>
      <c r="C81" s="116"/>
      <c r="D81" s="116"/>
      <c r="E81" s="116"/>
      <c r="F81" s="117"/>
      <c r="G81" s="59" t="s">
        <v>73</v>
      </c>
      <c r="H81" s="3">
        <v>85852.7</v>
      </c>
      <c r="I81" s="3">
        <v>76610.8</v>
      </c>
    </row>
    <row r="82" spans="1:11" ht="27" customHeight="1">
      <c r="A82" s="126" t="s">
        <v>125</v>
      </c>
      <c r="B82" s="107"/>
      <c r="C82" s="107"/>
      <c r="D82" s="107"/>
      <c r="E82" s="107"/>
      <c r="F82" s="108"/>
      <c r="G82" s="64" t="s">
        <v>124</v>
      </c>
      <c r="H82" s="80">
        <f>SUM(H77:H81)</f>
        <v>150614.1</v>
      </c>
      <c r="I82" s="80">
        <f>SUM(I77:I81)</f>
        <v>141372.2</v>
      </c>
      <c r="K82" s="67"/>
    </row>
    <row r="83" spans="1:12" ht="12.75">
      <c r="A83" s="93" t="s">
        <v>126</v>
      </c>
      <c r="B83" s="94"/>
      <c r="C83" s="94"/>
      <c r="D83" s="94"/>
      <c r="E83" s="94"/>
      <c r="F83" s="95"/>
      <c r="G83" s="59" t="s">
        <v>74</v>
      </c>
      <c r="H83" s="3"/>
      <c r="I83" s="3"/>
      <c r="K83" s="67"/>
      <c r="L83" s="67"/>
    </row>
    <row r="84" spans="1:11" ht="12.75">
      <c r="A84" s="96" t="s">
        <v>127</v>
      </c>
      <c r="B84" s="94"/>
      <c r="C84" s="94"/>
      <c r="D84" s="94"/>
      <c r="E84" s="94"/>
      <c r="F84" s="95"/>
      <c r="G84" s="64" t="s">
        <v>14</v>
      </c>
      <c r="H84" s="65">
        <f>H82</f>
        <v>150614.1</v>
      </c>
      <c r="I84" s="65">
        <f>I82</f>
        <v>141372.2</v>
      </c>
      <c r="K84" s="67"/>
    </row>
    <row r="85" spans="1:9" ht="12.75">
      <c r="A85" s="97" t="s">
        <v>128</v>
      </c>
      <c r="B85" s="94"/>
      <c r="C85" s="94"/>
      <c r="D85" s="94"/>
      <c r="E85" s="94"/>
      <c r="F85" s="95"/>
      <c r="G85" s="69"/>
      <c r="H85" s="65">
        <f>H82+H65+H75</f>
        <v>728417</v>
      </c>
      <c r="I85" s="65">
        <f>I82+I65</f>
        <v>161501</v>
      </c>
    </row>
    <row r="86" spans="1:9" ht="12.75">
      <c r="A86" s="70"/>
      <c r="B86" s="70"/>
      <c r="C86" s="70"/>
      <c r="D86" s="70"/>
      <c r="E86" s="70"/>
      <c r="F86" s="70"/>
      <c r="G86" s="71"/>
      <c r="H86" s="72"/>
      <c r="I86" s="72"/>
    </row>
    <row r="87" spans="1:9" ht="12.75">
      <c r="A87" s="70"/>
      <c r="B87" s="70"/>
      <c r="C87" s="70"/>
      <c r="D87" s="70"/>
      <c r="E87" s="70"/>
      <c r="F87" s="70"/>
      <c r="G87" s="71"/>
      <c r="H87" s="72"/>
      <c r="I87" s="72"/>
    </row>
    <row r="88" spans="1:7" s="2" customFormat="1" ht="21.75" customHeight="1">
      <c r="A88" s="92" t="s">
        <v>146</v>
      </c>
      <c r="B88" s="92"/>
      <c r="C88" s="29"/>
      <c r="E88" s="90" t="s">
        <v>142</v>
      </c>
      <c r="F88" s="90"/>
      <c r="G88" s="90"/>
    </row>
    <row r="89" spans="1:7" s="2" customFormat="1" ht="11.25" customHeight="1">
      <c r="A89" s="30"/>
      <c r="C89" s="31" t="s">
        <v>143</v>
      </c>
      <c r="E89" s="91" t="s">
        <v>144</v>
      </c>
      <c r="F89" s="91"/>
      <c r="G89" s="91"/>
    </row>
    <row r="90" spans="1:7" s="2" customFormat="1" ht="12.75">
      <c r="A90" s="32"/>
      <c r="B90" s="33"/>
      <c r="C90" s="33"/>
      <c r="D90" s="30"/>
      <c r="E90" s="30"/>
      <c r="F90" s="30"/>
      <c r="G90" s="30"/>
    </row>
    <row r="91" spans="1:7" s="2" customFormat="1" ht="32.25" customHeight="1">
      <c r="A91" s="92" t="s">
        <v>147</v>
      </c>
      <c r="B91" s="92"/>
      <c r="C91" s="29"/>
      <c r="E91" s="90" t="s">
        <v>145</v>
      </c>
      <c r="F91" s="90"/>
      <c r="G91" s="90"/>
    </row>
    <row r="92" spans="3:7" s="2" customFormat="1" ht="11.25" customHeight="1">
      <c r="C92" s="31" t="s">
        <v>143</v>
      </c>
      <c r="E92" s="91" t="s">
        <v>144</v>
      </c>
      <c r="F92" s="91"/>
      <c r="G92" s="91"/>
    </row>
    <row r="95" ht="12.75">
      <c r="A95" s="73"/>
    </row>
  </sheetData>
  <sheetProtection/>
  <mergeCells count="70">
    <mergeCell ref="A35:F35"/>
    <mergeCell ref="A37:F37"/>
    <mergeCell ref="A81:F81"/>
    <mergeCell ref="G54:G55"/>
    <mergeCell ref="A33:F33"/>
    <mergeCell ref="A41:F41"/>
    <mergeCell ref="A43:F43"/>
    <mergeCell ref="A44:F44"/>
    <mergeCell ref="A45:F45"/>
    <mergeCell ref="A40:F40"/>
    <mergeCell ref="H54:H55"/>
    <mergeCell ref="I54:I55"/>
    <mergeCell ref="A54:F55"/>
    <mergeCell ref="A82:F82"/>
    <mergeCell ref="A27:F27"/>
    <mergeCell ref="A28:F28"/>
    <mergeCell ref="A29:F29"/>
    <mergeCell ref="A38:F38"/>
    <mergeCell ref="A39:F39"/>
    <mergeCell ref="A32:F32"/>
    <mergeCell ref="A21:F21"/>
    <mergeCell ref="A22:F22"/>
    <mergeCell ref="A24:F24"/>
    <mergeCell ref="A30:F30"/>
    <mergeCell ref="A31:F31"/>
    <mergeCell ref="H20:I20"/>
    <mergeCell ref="A26:F26"/>
    <mergeCell ref="A23:F23"/>
    <mergeCell ref="A25:F25"/>
    <mergeCell ref="A46:F46"/>
    <mergeCell ref="A47:F47"/>
    <mergeCell ref="A48:F48"/>
    <mergeCell ref="A49:F49"/>
    <mergeCell ref="A50:F50"/>
    <mergeCell ref="A51:F51"/>
    <mergeCell ref="A56:F56"/>
    <mergeCell ref="A57:F57"/>
    <mergeCell ref="A62:F62"/>
    <mergeCell ref="A78:F78"/>
    <mergeCell ref="A64:F64"/>
    <mergeCell ref="A65:F65"/>
    <mergeCell ref="A67:F67"/>
    <mergeCell ref="A70:F70"/>
    <mergeCell ref="A71:F71"/>
    <mergeCell ref="A72:F72"/>
    <mergeCell ref="A79:F79"/>
    <mergeCell ref="A80:F80"/>
    <mergeCell ref="A83:F83"/>
    <mergeCell ref="A84:F84"/>
    <mergeCell ref="A85:F85"/>
    <mergeCell ref="A73:F73"/>
    <mergeCell ref="A74:F74"/>
    <mergeCell ref="A75:F75"/>
    <mergeCell ref="A76:F76"/>
    <mergeCell ref="A77:F77"/>
    <mergeCell ref="E88:G88"/>
    <mergeCell ref="E89:G89"/>
    <mergeCell ref="E91:G91"/>
    <mergeCell ref="E92:G92"/>
    <mergeCell ref="A88:B88"/>
    <mergeCell ref="A91:B91"/>
    <mergeCell ref="A8:G8"/>
    <mergeCell ref="A19:B19"/>
    <mergeCell ref="D16:H16"/>
    <mergeCell ref="D14:I14"/>
    <mergeCell ref="G2:I2"/>
    <mergeCell ref="G5:I5"/>
    <mergeCell ref="G4:I4"/>
    <mergeCell ref="G7:I7"/>
    <mergeCell ref="D15:I15"/>
  </mergeCells>
  <printOptions/>
  <pageMargins left="0.9055118110236221" right="0.1968503937007874" top="0.7874015748031497" bottom="0.7874015748031497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view="pageBreakPreview" zoomScaleSheetLayoutView="100" zoomScalePageLayoutView="0" workbookViewId="0" topLeftCell="A25">
      <selection activeCell="G6" sqref="G6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  <col min="7" max="7" width="12.57421875" style="0" customWidth="1"/>
  </cols>
  <sheetData>
    <row r="1" spans="1:5" ht="17.25" customHeight="1">
      <c r="A1" s="134" t="s">
        <v>163</v>
      </c>
      <c r="B1" s="134"/>
      <c r="C1" s="134"/>
      <c r="D1" s="134"/>
      <c r="E1" s="134"/>
    </row>
    <row r="2" spans="1:5" ht="17.25" customHeight="1">
      <c r="A2" s="135" t="s">
        <v>175</v>
      </c>
      <c r="B2" s="135"/>
      <c r="C2" s="135"/>
      <c r="D2" s="135"/>
      <c r="E2" s="135"/>
    </row>
    <row r="3" ht="15.75">
      <c r="A3" s="17"/>
    </row>
    <row r="4" spans="1:8" s="2" customFormat="1" ht="24.75" customHeight="1">
      <c r="A4" s="6" t="s">
        <v>133</v>
      </c>
      <c r="B4" s="7" t="s">
        <v>134</v>
      </c>
      <c r="C4" s="6"/>
      <c r="D4" s="6"/>
      <c r="E4" s="8"/>
      <c r="F4" s="6"/>
      <c r="G4" s="18"/>
      <c r="H4" s="9"/>
    </row>
    <row r="5" spans="1:8" s="2" customFormat="1" ht="24.75" customHeight="1">
      <c r="A5" s="6" t="s">
        <v>141</v>
      </c>
      <c r="B5" s="136" t="s">
        <v>77</v>
      </c>
      <c r="C5" s="136"/>
      <c r="D5" s="136"/>
      <c r="E5" s="136"/>
      <c r="F5" s="22"/>
      <c r="G5" s="5"/>
      <c r="H5" s="14"/>
    </row>
    <row r="6" spans="1:8" s="2" customFormat="1" ht="24.75" customHeight="1">
      <c r="A6" s="6" t="s">
        <v>137</v>
      </c>
      <c r="B6" s="137" t="s">
        <v>138</v>
      </c>
      <c r="C6" s="137"/>
      <c r="D6" s="137"/>
      <c r="E6" s="137"/>
      <c r="F6" s="7"/>
      <c r="G6" s="4"/>
      <c r="H6" s="15"/>
    </row>
    <row r="7" spans="1:8" s="2" customFormat="1" ht="24.75" customHeight="1">
      <c r="A7" s="6" t="s">
        <v>135</v>
      </c>
      <c r="B7" s="136" t="s">
        <v>136</v>
      </c>
      <c r="C7" s="136"/>
      <c r="D7" s="136"/>
      <c r="E7" s="136"/>
      <c r="F7" s="22"/>
      <c r="G7" s="4"/>
      <c r="H7" s="15"/>
    </row>
    <row r="8" spans="1:8" s="2" customFormat="1" ht="24.75" customHeight="1">
      <c r="A8" s="6" t="s">
        <v>140</v>
      </c>
      <c r="B8" s="7" t="s">
        <v>196</v>
      </c>
      <c r="C8" s="6"/>
      <c r="D8" s="6"/>
      <c r="E8" s="8"/>
      <c r="F8" s="6"/>
      <c r="G8" s="6"/>
      <c r="H8" s="5"/>
    </row>
    <row r="9" spans="1:8" s="2" customFormat="1" ht="24.75" customHeight="1">
      <c r="A9" s="6" t="s">
        <v>179</v>
      </c>
      <c r="B9" s="7" t="s">
        <v>180</v>
      </c>
      <c r="C9" s="6"/>
      <c r="D9" s="6"/>
      <c r="E9" s="8"/>
      <c r="F9" s="6"/>
      <c r="G9" s="6"/>
      <c r="H9" s="5"/>
    </row>
    <row r="10" spans="1:8" s="2" customFormat="1" ht="24.75" customHeight="1">
      <c r="A10" s="6" t="s">
        <v>139</v>
      </c>
      <c r="B10" s="7" t="s">
        <v>129</v>
      </c>
      <c r="C10" s="6"/>
      <c r="D10" s="6"/>
      <c r="E10" s="8"/>
      <c r="F10" s="6"/>
      <c r="G10" s="6"/>
      <c r="H10" s="5"/>
    </row>
    <row r="11" spans="1:5" s="23" customFormat="1" ht="22.5" customHeight="1">
      <c r="A11" s="138" t="s">
        <v>148</v>
      </c>
      <c r="B11" s="138" t="s">
        <v>149</v>
      </c>
      <c r="C11" s="138" t="s">
        <v>165</v>
      </c>
      <c r="D11" s="139" t="s">
        <v>164</v>
      </c>
      <c r="E11" s="138" t="s">
        <v>150</v>
      </c>
    </row>
    <row r="12" spans="1:5" s="23" customFormat="1" ht="23.25" customHeight="1">
      <c r="A12" s="138"/>
      <c r="B12" s="138"/>
      <c r="C12" s="138"/>
      <c r="D12" s="139"/>
      <c r="E12" s="138"/>
    </row>
    <row r="13" spans="1:5" ht="13.5" customHeight="1">
      <c r="A13" s="19">
        <v>1</v>
      </c>
      <c r="B13" s="20">
        <v>2</v>
      </c>
      <c r="C13" s="19">
        <v>3</v>
      </c>
      <c r="D13" s="19">
        <v>4</v>
      </c>
      <c r="E13" s="19">
        <v>5</v>
      </c>
    </row>
    <row r="14" spans="1:5" ht="25.5" customHeight="1">
      <c r="A14" s="34" t="s">
        <v>177</v>
      </c>
      <c r="B14" s="35" t="s">
        <v>178</v>
      </c>
      <c r="C14" s="75">
        <v>41099</v>
      </c>
      <c r="D14" s="75">
        <f>C14</f>
        <v>41099</v>
      </c>
      <c r="E14" s="37">
        <f aca="true" t="shared" si="0" ref="E14:E21">C14-D14</f>
        <v>0</v>
      </c>
    </row>
    <row r="15" spans="1:5" ht="15" customHeight="1">
      <c r="A15" s="21" t="s">
        <v>176</v>
      </c>
      <c r="B15" s="27" t="s">
        <v>23</v>
      </c>
      <c r="C15" s="74">
        <f>C16</f>
        <v>904167.7000000001</v>
      </c>
      <c r="D15" s="74">
        <f>C15</f>
        <v>904167.7000000001</v>
      </c>
      <c r="E15" s="37">
        <f t="shared" si="0"/>
        <v>0</v>
      </c>
    </row>
    <row r="16" spans="1:5" ht="13.5" customHeight="1">
      <c r="A16" s="21" t="s">
        <v>166</v>
      </c>
      <c r="B16" s="27" t="s">
        <v>25</v>
      </c>
      <c r="C16" s="74">
        <f>C17+C29</f>
        <v>904167.7000000001</v>
      </c>
      <c r="D16" s="74">
        <f>D17+D29</f>
        <v>622057.6000000001</v>
      </c>
      <c r="E16" s="37">
        <f t="shared" si="0"/>
        <v>282110.1</v>
      </c>
    </row>
    <row r="17" spans="1:6" ht="40.5" customHeight="1">
      <c r="A17" s="26" t="s">
        <v>167</v>
      </c>
      <c r="B17" s="27"/>
      <c r="C17" s="75">
        <f>SUM(C18:C28)</f>
        <v>367531.80000000005</v>
      </c>
      <c r="D17" s="75">
        <f>SUM(D18:D28)</f>
        <v>367531.80000000005</v>
      </c>
      <c r="E17" s="37">
        <f t="shared" si="0"/>
        <v>0</v>
      </c>
      <c r="F17" s="76"/>
    </row>
    <row r="18" spans="1:5" ht="13.5" customHeight="1">
      <c r="A18" s="21" t="s">
        <v>130</v>
      </c>
      <c r="B18" s="27" t="s">
        <v>26</v>
      </c>
      <c r="C18" s="74">
        <f>220189.5+470+10017+29195+2061</f>
        <v>261932.5</v>
      </c>
      <c r="D18" s="74">
        <f>220189.5+470+10017+29195+2061</f>
        <v>261932.5</v>
      </c>
      <c r="E18" s="36">
        <f t="shared" si="0"/>
        <v>0</v>
      </c>
    </row>
    <row r="19" spans="1:5" ht="14.25" customHeight="1">
      <c r="A19" s="21" t="s">
        <v>18</v>
      </c>
      <c r="B19" s="27" t="s">
        <v>27</v>
      </c>
      <c r="C19" s="74"/>
      <c r="D19" s="74"/>
      <c r="E19" s="36">
        <f t="shared" si="0"/>
        <v>0</v>
      </c>
    </row>
    <row r="20" spans="1:5" ht="12.75" customHeight="1">
      <c r="A20" s="21" t="s">
        <v>151</v>
      </c>
      <c r="B20" s="27" t="s">
        <v>28</v>
      </c>
      <c r="C20" s="74">
        <v>1782.7</v>
      </c>
      <c r="D20" s="74">
        <v>1782.7</v>
      </c>
      <c r="E20" s="36">
        <f t="shared" si="0"/>
        <v>0</v>
      </c>
    </row>
    <row r="21" spans="1:7" ht="26.25" customHeight="1">
      <c r="A21" s="21" t="s">
        <v>152</v>
      </c>
      <c r="B21" s="27" t="s">
        <v>29</v>
      </c>
      <c r="C21" s="74">
        <f>11911+6948+4411+1575.4+922+584.2-13486.4</f>
        <v>12865.200000000003</v>
      </c>
      <c r="D21" s="74">
        <f>11911+6948+4411+1575.4+922+584.2-13486.4</f>
        <v>12865.200000000003</v>
      </c>
      <c r="E21" s="36">
        <f t="shared" si="0"/>
        <v>0</v>
      </c>
      <c r="G21" s="81"/>
    </row>
    <row r="22" spans="1:7" ht="12" customHeight="1">
      <c r="A22" s="21" t="s">
        <v>168</v>
      </c>
      <c r="B22" s="27" t="s">
        <v>30</v>
      </c>
      <c r="C22" s="74"/>
      <c r="D22" s="74"/>
      <c r="E22" s="36"/>
      <c r="G22" s="81"/>
    </row>
    <row r="23" spans="1:7" ht="12" customHeight="1">
      <c r="A23" s="21" t="s">
        <v>169</v>
      </c>
      <c r="B23" s="27">
        <v>80</v>
      </c>
      <c r="C23" s="74"/>
      <c r="D23" s="74"/>
      <c r="E23" s="36"/>
      <c r="F23" s="16"/>
      <c r="G23" s="81"/>
    </row>
    <row r="24" spans="1:5" ht="13.5" customHeight="1">
      <c r="A24" s="21" t="s">
        <v>153</v>
      </c>
      <c r="B24" s="27" t="s">
        <v>31</v>
      </c>
      <c r="C24" s="74"/>
      <c r="D24" s="74"/>
      <c r="E24" s="36"/>
    </row>
    <row r="25" spans="1:7" ht="12" customHeight="1">
      <c r="A25" s="21" t="s">
        <v>170</v>
      </c>
      <c r="B25" s="27">
        <v>100</v>
      </c>
      <c r="C25" s="74">
        <f>11911+1575.4</f>
        <v>13486.4</v>
      </c>
      <c r="D25" s="74">
        <f>11911+1575.4</f>
        <v>13486.4</v>
      </c>
      <c r="E25" s="36">
        <f>C25-D25</f>
        <v>0</v>
      </c>
      <c r="G25" s="76"/>
    </row>
    <row r="26" spans="1:7" ht="13.5" customHeight="1">
      <c r="A26" s="21" t="s">
        <v>171</v>
      </c>
      <c r="B26" s="19">
        <v>110</v>
      </c>
      <c r="C26" s="74"/>
      <c r="D26" s="74"/>
      <c r="E26" s="36"/>
      <c r="G26" s="76"/>
    </row>
    <row r="27" spans="1:5" ht="15" customHeight="1">
      <c r="A27" s="21" t="s">
        <v>172</v>
      </c>
      <c r="B27" s="19">
        <v>120</v>
      </c>
      <c r="C27" s="74"/>
      <c r="D27" s="74"/>
      <c r="E27" s="36"/>
    </row>
    <row r="28" spans="1:5" ht="14.25" customHeight="1">
      <c r="A28" s="21" t="s">
        <v>173</v>
      </c>
      <c r="B28" s="19">
        <v>130</v>
      </c>
      <c r="C28" s="74">
        <f>66135.5+796+6194.5+4339</f>
        <v>77465</v>
      </c>
      <c r="D28" s="74">
        <f>66135.5+796+6194.5+4339</f>
        <v>77465</v>
      </c>
      <c r="E28" s="36">
        <f>C28-D28</f>
        <v>0</v>
      </c>
    </row>
    <row r="29" spans="1:6" ht="38.25" customHeight="1">
      <c r="A29" s="26" t="s">
        <v>174</v>
      </c>
      <c r="B29" s="19"/>
      <c r="C29" s="75">
        <f>SUM(C30:C41)</f>
        <v>536635.9</v>
      </c>
      <c r="D29" s="75">
        <f>SUM(D30:D41)</f>
        <v>254525.80000000002</v>
      </c>
      <c r="E29" s="37">
        <f>C29-D29</f>
        <v>282110.1</v>
      </c>
      <c r="F29" s="16"/>
    </row>
    <row r="30" spans="1:5" ht="15" customHeight="1">
      <c r="A30" s="21" t="s">
        <v>154</v>
      </c>
      <c r="B30" s="19">
        <v>140</v>
      </c>
      <c r="C30" s="74">
        <f>28228.3+375+2287+13187</f>
        <v>44077.3</v>
      </c>
      <c r="D30" s="74">
        <f>28228.3+375+2287+13187</f>
        <v>44077.3</v>
      </c>
      <c r="E30" s="36">
        <f>C30-D30</f>
        <v>0</v>
      </c>
    </row>
    <row r="31" spans="1:12" ht="15.75" customHeight="1">
      <c r="A31" s="21" t="s">
        <v>132</v>
      </c>
      <c r="B31" s="19">
        <v>150</v>
      </c>
      <c r="C31" s="74"/>
      <c r="D31" s="74"/>
      <c r="E31" s="36">
        <f>C31-D31</f>
        <v>0</v>
      </c>
      <c r="L31" s="76"/>
    </row>
    <row r="32" spans="1:5" ht="14.25" customHeight="1">
      <c r="A32" s="21" t="s">
        <v>155</v>
      </c>
      <c r="B32" s="19">
        <v>160</v>
      </c>
      <c r="C32" s="74"/>
      <c r="D32" s="74"/>
      <c r="E32" s="36">
        <f aca="true" t="shared" si="1" ref="E32:E39">C32-D32</f>
        <v>0</v>
      </c>
    </row>
    <row r="33" spans="1:5" ht="15" customHeight="1">
      <c r="A33" s="21" t="s">
        <v>131</v>
      </c>
      <c r="B33" s="19">
        <v>170</v>
      </c>
      <c r="C33" s="74">
        <f>23817</f>
        <v>23817</v>
      </c>
      <c r="D33" s="74">
        <f>23817</f>
        <v>23817</v>
      </c>
      <c r="E33" s="36">
        <f t="shared" si="1"/>
        <v>0</v>
      </c>
    </row>
    <row r="34" spans="1:5" ht="14.25" customHeight="1">
      <c r="A34" s="21" t="s">
        <v>156</v>
      </c>
      <c r="B34" s="19">
        <v>180</v>
      </c>
      <c r="C34" s="74"/>
      <c r="D34" s="74"/>
      <c r="E34" s="36">
        <f t="shared" si="1"/>
        <v>0</v>
      </c>
    </row>
    <row r="35" spans="1:5" ht="13.5" customHeight="1">
      <c r="A35" s="21" t="s">
        <v>157</v>
      </c>
      <c r="B35" s="19">
        <v>190</v>
      </c>
      <c r="C35" s="74"/>
      <c r="D35" s="74"/>
      <c r="E35" s="36">
        <f t="shared" si="1"/>
        <v>0</v>
      </c>
    </row>
    <row r="36" spans="1:5" ht="15" customHeight="1">
      <c r="A36" s="21" t="s">
        <v>158</v>
      </c>
      <c r="B36" s="19">
        <v>200</v>
      </c>
      <c r="C36" s="74">
        <f>2572</f>
        <v>2572</v>
      </c>
      <c r="D36" s="74">
        <f>2572</f>
        <v>2572</v>
      </c>
      <c r="E36" s="36">
        <f t="shared" si="1"/>
        <v>0</v>
      </c>
    </row>
    <row r="37" spans="1:10" ht="13.5" customHeight="1">
      <c r="A37" s="21" t="s">
        <v>193</v>
      </c>
      <c r="B37" s="19">
        <v>210</v>
      </c>
      <c r="C37" s="74">
        <f>27830+322900</f>
        <v>350730</v>
      </c>
      <c r="D37" s="74">
        <f>27830+322900+41099-323209.1</f>
        <v>68619.90000000002</v>
      </c>
      <c r="E37" s="36">
        <f t="shared" si="1"/>
        <v>282110.1</v>
      </c>
      <c r="J37" s="76"/>
    </row>
    <row r="38" spans="1:5" ht="14.25" customHeight="1">
      <c r="A38" s="21" t="s">
        <v>197</v>
      </c>
      <c r="B38" s="19">
        <v>220</v>
      </c>
      <c r="C38" s="74">
        <v>115163.6</v>
      </c>
      <c r="D38" s="74">
        <v>115163.6</v>
      </c>
      <c r="E38" s="36">
        <f t="shared" si="1"/>
        <v>0</v>
      </c>
    </row>
    <row r="39" spans="1:5" ht="12.75" customHeight="1">
      <c r="A39" s="21" t="s">
        <v>173</v>
      </c>
      <c r="B39" s="19">
        <v>230</v>
      </c>
      <c r="C39" s="74">
        <v>276</v>
      </c>
      <c r="D39" s="74">
        <v>276</v>
      </c>
      <c r="E39" s="36">
        <f t="shared" si="1"/>
        <v>0</v>
      </c>
    </row>
    <row r="40" spans="1:11" ht="12.75" customHeight="1">
      <c r="A40" s="21" t="s">
        <v>160</v>
      </c>
      <c r="B40" s="19">
        <v>240</v>
      </c>
      <c r="C40" s="74"/>
      <c r="D40" s="74"/>
      <c r="E40" s="36"/>
      <c r="J40" s="79"/>
      <c r="K40" s="76"/>
    </row>
    <row r="41" spans="1:5" ht="13.5" customHeight="1">
      <c r="A41" s="21" t="s">
        <v>161</v>
      </c>
      <c r="B41" s="19">
        <v>250</v>
      </c>
      <c r="C41" s="74"/>
      <c r="D41" s="74"/>
      <c r="E41" s="36"/>
    </row>
    <row r="42" spans="1:8" ht="15" customHeight="1">
      <c r="A42" s="21" t="s">
        <v>162</v>
      </c>
      <c r="B42" s="19">
        <v>270</v>
      </c>
      <c r="C42" s="36"/>
      <c r="D42" s="36"/>
      <c r="E42" s="74">
        <f>D14+D15-D16</f>
        <v>323209.1</v>
      </c>
      <c r="F42" s="76"/>
      <c r="H42" s="78"/>
    </row>
    <row r="43" spans="1:6" ht="21.75" customHeight="1">
      <c r="A43" s="13" t="s">
        <v>146</v>
      </c>
      <c r="B43" s="10"/>
      <c r="D43" s="10" t="s">
        <v>142</v>
      </c>
      <c r="E43" s="25"/>
      <c r="F43" s="25"/>
    </row>
    <row r="44" spans="1:6" ht="11.25" customHeight="1">
      <c r="A44" s="1"/>
      <c r="B44" s="11" t="s">
        <v>143</v>
      </c>
      <c r="D44" s="133" t="s">
        <v>144</v>
      </c>
      <c r="E44" s="133"/>
      <c r="F44" s="24"/>
    </row>
    <row r="45" spans="1:6" ht="32.25" customHeight="1">
      <c r="A45" s="13" t="s">
        <v>147</v>
      </c>
      <c r="B45" s="10"/>
      <c r="D45" s="10" t="s">
        <v>145</v>
      </c>
      <c r="E45" s="25"/>
      <c r="F45" s="25"/>
    </row>
    <row r="46" spans="2:6" ht="11.25" customHeight="1">
      <c r="B46" s="11" t="s">
        <v>143</v>
      </c>
      <c r="D46" s="133" t="s">
        <v>144</v>
      </c>
      <c r="E46" s="133"/>
      <c r="F46" s="24"/>
    </row>
  </sheetData>
  <sheetProtection/>
  <mergeCells count="12">
    <mergeCell ref="D11:D12"/>
    <mergeCell ref="E11:E12"/>
    <mergeCell ref="D44:E44"/>
    <mergeCell ref="D46:E46"/>
    <mergeCell ref="A1:E1"/>
    <mergeCell ref="A2:E2"/>
    <mergeCell ref="B5:E5"/>
    <mergeCell ref="B6:E6"/>
    <mergeCell ref="B7:E7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6"/>
  <sheetViews>
    <sheetView view="pageBreakPreview" zoomScaleSheetLayoutView="100" zoomScalePageLayoutView="0" workbookViewId="0" topLeftCell="A25">
      <selection activeCell="G4" sqref="G4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</cols>
  <sheetData>
    <row r="1" spans="1:5" ht="12.75">
      <c r="A1" s="134" t="s">
        <v>163</v>
      </c>
      <c r="B1" s="134"/>
      <c r="C1" s="134"/>
      <c r="D1" s="134"/>
      <c r="E1" s="134"/>
    </row>
    <row r="2" spans="1:5" ht="17.25" customHeight="1">
      <c r="A2" s="135" t="s">
        <v>175</v>
      </c>
      <c r="B2" s="135"/>
      <c r="C2" s="135"/>
      <c r="D2" s="135"/>
      <c r="E2" s="135"/>
    </row>
    <row r="3" ht="15.75">
      <c r="A3" s="17"/>
    </row>
    <row r="4" spans="1:8" s="2" customFormat="1" ht="24.75" customHeight="1">
      <c r="A4" s="6" t="s">
        <v>133</v>
      </c>
      <c r="B4" s="7" t="s">
        <v>134</v>
      </c>
      <c r="C4" s="6"/>
      <c r="D4" s="6"/>
      <c r="E4" s="8"/>
      <c r="F4" s="6"/>
      <c r="G4" s="18"/>
      <c r="H4" s="9"/>
    </row>
    <row r="5" spans="1:8" s="2" customFormat="1" ht="24.75" customHeight="1">
      <c r="A5" s="6" t="s">
        <v>141</v>
      </c>
      <c r="B5" s="136" t="s">
        <v>77</v>
      </c>
      <c r="C5" s="136"/>
      <c r="D5" s="136"/>
      <c r="E5" s="136"/>
      <c r="F5" s="22"/>
      <c r="G5" s="5"/>
      <c r="H5" s="14"/>
    </row>
    <row r="6" spans="1:8" s="2" customFormat="1" ht="24.75" customHeight="1">
      <c r="A6" s="6" t="s">
        <v>137</v>
      </c>
      <c r="B6" s="137" t="s">
        <v>138</v>
      </c>
      <c r="C6" s="137"/>
      <c r="D6" s="137"/>
      <c r="E6" s="137"/>
      <c r="F6" s="7"/>
      <c r="G6" s="4"/>
      <c r="H6" s="15"/>
    </row>
    <row r="7" spans="1:8" s="2" customFormat="1" ht="24.75" customHeight="1">
      <c r="A7" s="6" t="s">
        <v>135</v>
      </c>
      <c r="B7" s="136" t="s">
        <v>136</v>
      </c>
      <c r="C7" s="136"/>
      <c r="D7" s="136"/>
      <c r="E7" s="136"/>
      <c r="F7" s="22"/>
      <c r="G7" s="4"/>
      <c r="H7" s="15"/>
    </row>
    <row r="8" spans="1:8" s="2" customFormat="1" ht="24.75" customHeight="1">
      <c r="A8" s="6" t="s">
        <v>140</v>
      </c>
      <c r="B8" s="7" t="s">
        <v>196</v>
      </c>
      <c r="C8" s="6"/>
      <c r="D8" s="6"/>
      <c r="E8" s="8"/>
      <c r="F8" s="6"/>
      <c r="G8" s="6"/>
      <c r="H8" s="5"/>
    </row>
    <row r="9" spans="1:8" s="2" customFormat="1" ht="24.75" customHeight="1">
      <c r="A9" s="6" t="s">
        <v>179</v>
      </c>
      <c r="B9" s="7" t="s">
        <v>181</v>
      </c>
      <c r="C9" s="6"/>
      <c r="D9" s="6"/>
      <c r="E9" s="8"/>
      <c r="F9" s="6"/>
      <c r="G9" s="6"/>
      <c r="H9" s="5"/>
    </row>
    <row r="10" spans="1:8" s="2" customFormat="1" ht="24.75" customHeight="1">
      <c r="A10" s="6" t="s">
        <v>139</v>
      </c>
      <c r="B10" s="7" t="s">
        <v>129</v>
      </c>
      <c r="C10" s="6"/>
      <c r="D10" s="6"/>
      <c r="E10" s="8"/>
      <c r="F10" s="6"/>
      <c r="G10" s="6"/>
      <c r="H10" s="5"/>
    </row>
    <row r="11" spans="1:5" s="23" customFormat="1" ht="22.5" customHeight="1">
      <c r="A11" s="138" t="s">
        <v>148</v>
      </c>
      <c r="B11" s="138" t="s">
        <v>149</v>
      </c>
      <c r="C11" s="138" t="s">
        <v>165</v>
      </c>
      <c r="D11" s="139" t="s">
        <v>164</v>
      </c>
      <c r="E11" s="138" t="s">
        <v>150</v>
      </c>
    </row>
    <row r="12" spans="1:5" s="23" customFormat="1" ht="23.25" customHeight="1">
      <c r="A12" s="138"/>
      <c r="B12" s="138"/>
      <c r="C12" s="138"/>
      <c r="D12" s="139"/>
      <c r="E12" s="138"/>
    </row>
    <row r="13" spans="1:5" ht="13.5" customHeight="1">
      <c r="A13" s="19">
        <v>1</v>
      </c>
      <c r="B13" s="20">
        <v>2</v>
      </c>
      <c r="C13" s="19">
        <v>3</v>
      </c>
      <c r="D13" s="19">
        <v>4</v>
      </c>
      <c r="E13" s="19">
        <v>5</v>
      </c>
    </row>
    <row r="14" spans="1:5" ht="25.5" customHeight="1">
      <c r="A14" s="34" t="s">
        <v>177</v>
      </c>
      <c r="B14" s="35" t="s">
        <v>178</v>
      </c>
      <c r="C14" s="37">
        <v>14932.7</v>
      </c>
      <c r="D14" s="37">
        <f>C14</f>
        <v>14932.7</v>
      </c>
      <c r="E14" s="36">
        <f>C14-D14</f>
        <v>0</v>
      </c>
    </row>
    <row r="15" spans="1:5" ht="27" customHeight="1">
      <c r="A15" s="21" t="s">
        <v>176</v>
      </c>
      <c r="B15" s="27" t="s">
        <v>23</v>
      </c>
      <c r="C15" s="74">
        <f>125728.7+11394.9</f>
        <v>137123.6</v>
      </c>
      <c r="D15" s="74">
        <f>C15</f>
        <v>137123.6</v>
      </c>
      <c r="E15" s="37">
        <f>C15-D15</f>
        <v>0</v>
      </c>
    </row>
    <row r="16" spans="1:5" ht="13.5" customHeight="1">
      <c r="A16" s="21" t="s">
        <v>166</v>
      </c>
      <c r="B16" s="27" t="s">
        <v>25</v>
      </c>
      <c r="C16" s="74">
        <f>C17+C29</f>
        <v>137123.6</v>
      </c>
      <c r="D16" s="74">
        <f>D17+D29</f>
        <v>152056.30000000002</v>
      </c>
      <c r="E16" s="75">
        <f>C16-D16</f>
        <v>-14932.700000000012</v>
      </c>
    </row>
    <row r="17" spans="1:5" ht="40.5" customHeight="1">
      <c r="A17" s="26" t="s">
        <v>167</v>
      </c>
      <c r="B17" s="27"/>
      <c r="C17" s="75">
        <f>SUM(C18:C28)</f>
        <v>99382.20000000001</v>
      </c>
      <c r="D17" s="75">
        <f>SUM(D18:D28)</f>
        <v>99382.20000000001</v>
      </c>
      <c r="E17" s="37">
        <f>C17-D17</f>
        <v>0</v>
      </c>
    </row>
    <row r="18" spans="1:5" ht="13.5" customHeight="1">
      <c r="A18" s="21" t="s">
        <v>130</v>
      </c>
      <c r="B18" s="27" t="s">
        <v>26</v>
      </c>
      <c r="C18" s="74">
        <f>33545+2000+9697.9+671</f>
        <v>45913.9</v>
      </c>
      <c r="D18" s="74">
        <f>33545+2000+9697.9+671</f>
        <v>45913.9</v>
      </c>
      <c r="E18" s="74">
        <f>C18-D18</f>
        <v>0</v>
      </c>
    </row>
    <row r="19" spans="1:5" ht="14.25" customHeight="1">
      <c r="A19" s="21" t="s">
        <v>18</v>
      </c>
      <c r="B19" s="27" t="s">
        <v>27</v>
      </c>
      <c r="C19" s="74"/>
      <c r="D19" s="74"/>
      <c r="E19" s="74">
        <f aca="true" t="shared" si="0" ref="E19:E28">C19-D19</f>
        <v>0</v>
      </c>
    </row>
    <row r="20" spans="1:5" ht="12.75" customHeight="1">
      <c r="A20" s="21" t="s">
        <v>151</v>
      </c>
      <c r="B20" s="27" t="s">
        <v>28</v>
      </c>
      <c r="C20" s="74"/>
      <c r="D20" s="74"/>
      <c r="E20" s="74">
        <f t="shared" si="0"/>
        <v>0</v>
      </c>
    </row>
    <row r="21" spans="1:5" ht="26.25" customHeight="1">
      <c r="A21" s="21" t="s">
        <v>152</v>
      </c>
      <c r="B21" s="27" t="s">
        <v>29</v>
      </c>
      <c r="C21" s="74">
        <f>1056+671+303.9+195.4</f>
        <v>2226.3</v>
      </c>
      <c r="D21" s="74">
        <f>1056+671+303.9+195.4</f>
        <v>2226.3</v>
      </c>
      <c r="E21" s="74">
        <f t="shared" si="0"/>
        <v>0</v>
      </c>
    </row>
    <row r="22" spans="1:5" ht="12" customHeight="1">
      <c r="A22" s="21" t="s">
        <v>168</v>
      </c>
      <c r="B22" s="27" t="s">
        <v>30</v>
      </c>
      <c r="C22" s="74"/>
      <c r="D22" s="74"/>
      <c r="E22" s="74">
        <f t="shared" si="0"/>
        <v>0</v>
      </c>
    </row>
    <row r="23" spans="1:5" ht="12" customHeight="1">
      <c r="A23" s="21" t="s">
        <v>169</v>
      </c>
      <c r="B23" s="27">
        <v>80</v>
      </c>
      <c r="C23" s="74"/>
      <c r="D23" s="74"/>
      <c r="E23" s="74">
        <f t="shared" si="0"/>
        <v>0</v>
      </c>
    </row>
    <row r="24" spans="1:5" ht="13.5" customHeight="1">
      <c r="A24" s="21" t="s">
        <v>153</v>
      </c>
      <c r="B24" s="27" t="s">
        <v>31</v>
      </c>
      <c r="C24" s="74"/>
      <c r="D24" s="74"/>
      <c r="E24" s="74">
        <f t="shared" si="0"/>
        <v>0</v>
      </c>
    </row>
    <row r="25" spans="1:5" ht="12" customHeight="1">
      <c r="A25" s="21" t="s">
        <v>170</v>
      </c>
      <c r="B25" s="27">
        <v>100</v>
      </c>
      <c r="C25" s="74">
        <f>1812+526.7</f>
        <v>2338.7</v>
      </c>
      <c r="D25" s="74">
        <f>1812+526.7</f>
        <v>2338.7</v>
      </c>
      <c r="E25" s="74">
        <f t="shared" si="0"/>
        <v>0</v>
      </c>
    </row>
    <row r="26" spans="1:5" ht="13.5" customHeight="1">
      <c r="A26" s="21" t="s">
        <v>171</v>
      </c>
      <c r="B26" s="19">
        <v>110</v>
      </c>
      <c r="C26" s="74"/>
      <c r="D26" s="74"/>
      <c r="E26" s="74">
        <f t="shared" si="0"/>
        <v>0</v>
      </c>
    </row>
    <row r="27" spans="1:5" ht="15" customHeight="1">
      <c r="A27" s="21" t="s">
        <v>172</v>
      </c>
      <c r="B27" s="19">
        <v>120</v>
      </c>
      <c r="C27" s="74"/>
      <c r="D27" s="74"/>
      <c r="E27" s="74">
        <f t="shared" si="0"/>
        <v>0</v>
      </c>
    </row>
    <row r="28" spans="1:5" ht="14.25" customHeight="1">
      <c r="A28" s="21" t="s">
        <v>173</v>
      </c>
      <c r="B28" s="19">
        <v>130</v>
      </c>
      <c r="C28" s="74">
        <f>689+524+47690.3</f>
        <v>48903.3</v>
      </c>
      <c r="D28" s="74">
        <f>689+524+47690.3</f>
        <v>48903.3</v>
      </c>
      <c r="E28" s="74">
        <f t="shared" si="0"/>
        <v>0</v>
      </c>
    </row>
    <row r="29" spans="1:5" ht="38.25" customHeight="1">
      <c r="A29" s="26" t="s">
        <v>174</v>
      </c>
      <c r="B29" s="19"/>
      <c r="C29" s="75">
        <f>SUM(C30:C41)</f>
        <v>37741.4</v>
      </c>
      <c r="D29" s="75">
        <f>SUM(D30:D41)</f>
        <v>52674.100000000006</v>
      </c>
      <c r="E29" s="75">
        <f>C29-D29</f>
        <v>-14932.700000000004</v>
      </c>
    </row>
    <row r="30" spans="1:5" ht="15" customHeight="1">
      <c r="A30" s="21" t="s">
        <v>154</v>
      </c>
      <c r="B30" s="19">
        <v>140</v>
      </c>
      <c r="C30" s="74">
        <f>17931.7+11769</f>
        <v>29700.7</v>
      </c>
      <c r="D30" s="74">
        <f>17931.7+11769</f>
        <v>29700.7</v>
      </c>
      <c r="E30" s="74">
        <f>C30-D30</f>
        <v>0</v>
      </c>
    </row>
    <row r="31" spans="1:5" ht="15.75" customHeight="1">
      <c r="A31" s="21" t="s">
        <v>132</v>
      </c>
      <c r="B31" s="19">
        <v>150</v>
      </c>
      <c r="C31" s="74"/>
      <c r="D31" s="74"/>
      <c r="E31" s="74">
        <f aca="true" t="shared" si="1" ref="E31:E37">C31-D31</f>
        <v>0</v>
      </c>
    </row>
    <row r="32" spans="1:5" ht="14.25" customHeight="1">
      <c r="A32" s="21" t="s">
        <v>155</v>
      </c>
      <c r="B32" s="19">
        <v>160</v>
      </c>
      <c r="C32" s="74"/>
      <c r="D32" s="74"/>
      <c r="E32" s="74">
        <f t="shared" si="1"/>
        <v>0</v>
      </c>
    </row>
    <row r="33" spans="1:5" ht="15" customHeight="1">
      <c r="A33" s="21" t="s">
        <v>131</v>
      </c>
      <c r="B33" s="19">
        <v>170</v>
      </c>
      <c r="C33" s="74">
        <v>7960.7</v>
      </c>
      <c r="D33" s="74">
        <v>7960.7</v>
      </c>
      <c r="E33" s="74">
        <f t="shared" si="1"/>
        <v>0</v>
      </c>
    </row>
    <row r="34" spans="1:5" ht="14.25" customHeight="1">
      <c r="A34" s="21" t="s">
        <v>156</v>
      </c>
      <c r="B34" s="19">
        <v>180</v>
      </c>
      <c r="C34" s="36"/>
      <c r="D34" s="36"/>
      <c r="E34" s="74">
        <f t="shared" si="1"/>
        <v>0</v>
      </c>
    </row>
    <row r="35" spans="1:5" ht="13.5" customHeight="1">
      <c r="A35" s="21" t="s">
        <v>157</v>
      </c>
      <c r="B35" s="19">
        <v>190</v>
      </c>
      <c r="C35" s="36"/>
      <c r="D35" s="36"/>
      <c r="E35" s="74">
        <f t="shared" si="1"/>
        <v>0</v>
      </c>
    </row>
    <row r="36" spans="1:5" ht="15" customHeight="1">
      <c r="A36" s="21" t="s">
        <v>158</v>
      </c>
      <c r="B36" s="19">
        <v>200</v>
      </c>
      <c r="C36" s="36"/>
      <c r="D36" s="36"/>
      <c r="E36" s="74">
        <f t="shared" si="1"/>
        <v>0</v>
      </c>
    </row>
    <row r="37" spans="1:5" ht="13.5" customHeight="1">
      <c r="A37" s="21" t="s">
        <v>193</v>
      </c>
      <c r="B37" s="19">
        <v>210</v>
      </c>
      <c r="C37" s="36">
        <v>80</v>
      </c>
      <c r="D37" s="36">
        <f>80+14932.7</f>
        <v>15012.7</v>
      </c>
      <c r="E37" s="74">
        <f t="shared" si="1"/>
        <v>-14932.7</v>
      </c>
    </row>
    <row r="38" spans="1:5" ht="14.25" customHeight="1">
      <c r="A38" s="21" t="s">
        <v>159</v>
      </c>
      <c r="B38" s="19">
        <v>220</v>
      </c>
      <c r="C38" s="36"/>
      <c r="D38" s="36"/>
      <c r="E38" s="36"/>
    </row>
    <row r="39" spans="1:5" ht="12.75" customHeight="1">
      <c r="A39" s="21" t="s">
        <v>173</v>
      </c>
      <c r="B39" s="19">
        <v>230</v>
      </c>
      <c r="C39" s="36"/>
      <c r="D39" s="36"/>
      <c r="E39" s="36"/>
    </row>
    <row r="40" spans="1:5" ht="12.75" customHeight="1">
      <c r="A40" s="21" t="s">
        <v>160</v>
      </c>
      <c r="B40" s="19">
        <v>240</v>
      </c>
      <c r="C40" s="36"/>
      <c r="D40" s="36"/>
      <c r="E40" s="36"/>
    </row>
    <row r="41" spans="1:5" ht="13.5" customHeight="1">
      <c r="A41" s="21" t="s">
        <v>161</v>
      </c>
      <c r="B41" s="19">
        <v>250</v>
      </c>
      <c r="C41" s="36"/>
      <c r="D41" s="36"/>
      <c r="E41" s="36"/>
    </row>
    <row r="42" spans="1:5" ht="15" customHeight="1">
      <c r="A42" s="21" t="s">
        <v>162</v>
      </c>
      <c r="B42" s="19">
        <v>270</v>
      </c>
      <c r="C42" s="36"/>
      <c r="D42" s="36"/>
      <c r="E42" s="77">
        <f>D14+D15-D16</f>
        <v>0</v>
      </c>
    </row>
    <row r="43" spans="1:6" ht="21.75" customHeight="1">
      <c r="A43" s="13" t="s">
        <v>146</v>
      </c>
      <c r="B43" s="10"/>
      <c r="D43" s="10" t="s">
        <v>142</v>
      </c>
      <c r="E43" s="25"/>
      <c r="F43" s="25"/>
    </row>
    <row r="44" spans="1:6" ht="11.25" customHeight="1">
      <c r="A44" s="1"/>
      <c r="B44" s="11" t="s">
        <v>143</v>
      </c>
      <c r="D44" s="12" t="s">
        <v>144</v>
      </c>
      <c r="E44" s="24"/>
      <c r="F44" s="24"/>
    </row>
    <row r="45" spans="1:6" ht="32.25" customHeight="1">
      <c r="A45" s="13" t="s">
        <v>147</v>
      </c>
      <c r="B45" s="10"/>
      <c r="D45" s="10" t="s">
        <v>145</v>
      </c>
      <c r="E45" s="25"/>
      <c r="F45" s="25"/>
    </row>
    <row r="46" spans="2:6" ht="11.25" customHeight="1">
      <c r="B46" s="11" t="s">
        <v>143</v>
      </c>
      <c r="D46" s="12" t="s">
        <v>144</v>
      </c>
      <c r="E46" s="24"/>
      <c r="F46" s="24"/>
    </row>
  </sheetData>
  <sheetProtection/>
  <mergeCells count="10">
    <mergeCell ref="A1:E1"/>
    <mergeCell ref="A2:E2"/>
    <mergeCell ref="B5:E5"/>
    <mergeCell ref="B6:E6"/>
    <mergeCell ref="B7:E7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46"/>
  <sheetViews>
    <sheetView tabSelected="1" view="pageBreakPreview" zoomScaleSheetLayoutView="100" zoomScalePageLayoutView="0" workbookViewId="0" topLeftCell="A25">
      <selection activeCell="G4" sqref="G4"/>
    </sheetView>
  </sheetViews>
  <sheetFormatPr defaultColWidth="9.140625" defaultRowHeight="12.75"/>
  <cols>
    <col min="1" max="1" width="35.57421875" style="0" customWidth="1"/>
    <col min="2" max="2" width="13.28125" style="0" customWidth="1"/>
    <col min="3" max="3" width="16.28125" style="0" customWidth="1"/>
    <col min="4" max="4" width="16.00390625" style="0" customWidth="1"/>
    <col min="5" max="5" width="16.7109375" style="0" customWidth="1"/>
    <col min="7" max="7" width="12.57421875" style="0" customWidth="1"/>
  </cols>
  <sheetData>
    <row r="1" spans="1:5" ht="17.25" customHeight="1">
      <c r="A1" s="134" t="s">
        <v>163</v>
      </c>
      <c r="B1" s="134"/>
      <c r="C1" s="134"/>
      <c r="D1" s="134"/>
      <c r="E1" s="134"/>
    </row>
    <row r="2" spans="1:5" ht="17.25" customHeight="1">
      <c r="A2" s="135" t="s">
        <v>175</v>
      </c>
      <c r="B2" s="135"/>
      <c r="C2" s="135"/>
      <c r="D2" s="135"/>
      <c r="E2" s="135"/>
    </row>
    <row r="3" ht="15.75">
      <c r="A3" s="17"/>
    </row>
    <row r="4" spans="1:8" s="2" customFormat="1" ht="24.75" customHeight="1">
      <c r="A4" s="6" t="s">
        <v>133</v>
      </c>
      <c r="B4" s="7" t="s">
        <v>134</v>
      </c>
      <c r="C4" s="6"/>
      <c r="D4" s="6"/>
      <c r="E4" s="8"/>
      <c r="F4" s="6"/>
      <c r="G4" s="18"/>
      <c r="H4" s="9"/>
    </row>
    <row r="5" spans="1:8" s="2" customFormat="1" ht="24.75" customHeight="1">
      <c r="A5" s="6" t="s">
        <v>141</v>
      </c>
      <c r="B5" s="136" t="s">
        <v>77</v>
      </c>
      <c r="C5" s="136"/>
      <c r="D5" s="136"/>
      <c r="E5" s="136"/>
      <c r="F5" s="22"/>
      <c r="G5" s="5"/>
      <c r="H5" s="14"/>
    </row>
    <row r="6" spans="1:8" s="2" customFormat="1" ht="24.75" customHeight="1">
      <c r="A6" s="6" t="s">
        <v>137</v>
      </c>
      <c r="B6" s="137" t="s">
        <v>138</v>
      </c>
      <c r="C6" s="137"/>
      <c r="D6" s="137"/>
      <c r="E6" s="137"/>
      <c r="F6" s="7"/>
      <c r="G6" s="4"/>
      <c r="H6" s="15"/>
    </row>
    <row r="7" spans="1:8" s="2" customFormat="1" ht="24.75" customHeight="1">
      <c r="A7" s="6" t="s">
        <v>135</v>
      </c>
      <c r="B7" s="136" t="s">
        <v>199</v>
      </c>
      <c r="C7" s="136"/>
      <c r="D7" s="136"/>
      <c r="E7" s="136"/>
      <c r="F7" s="22"/>
      <c r="G7" s="4"/>
      <c r="H7" s="15"/>
    </row>
    <row r="8" spans="1:8" s="2" customFormat="1" ht="24.75" customHeight="1">
      <c r="A8" s="6" t="s">
        <v>140</v>
      </c>
      <c r="B8" s="7" t="s">
        <v>196</v>
      </c>
      <c r="C8" s="6"/>
      <c r="D8" s="6"/>
      <c r="E8" s="8"/>
      <c r="F8" s="6"/>
      <c r="G8" s="6"/>
      <c r="H8" s="5"/>
    </row>
    <row r="9" spans="1:8" s="2" customFormat="1" ht="24.75" customHeight="1">
      <c r="A9" s="6" t="s">
        <v>179</v>
      </c>
      <c r="B9" s="7" t="s">
        <v>198</v>
      </c>
      <c r="C9" s="6"/>
      <c r="D9" s="6"/>
      <c r="E9" s="8"/>
      <c r="F9" s="6"/>
      <c r="G9" s="6"/>
      <c r="H9" s="5"/>
    </row>
    <row r="10" spans="1:8" s="2" customFormat="1" ht="24.75" customHeight="1">
      <c r="A10" s="6" t="s">
        <v>139</v>
      </c>
      <c r="B10" s="7" t="s">
        <v>129</v>
      </c>
      <c r="C10" s="6"/>
      <c r="D10" s="6"/>
      <c r="E10" s="8"/>
      <c r="F10" s="6"/>
      <c r="G10" s="6"/>
      <c r="H10" s="5"/>
    </row>
    <row r="11" spans="1:5" s="23" customFormat="1" ht="22.5" customHeight="1">
      <c r="A11" s="138" t="s">
        <v>148</v>
      </c>
      <c r="B11" s="138" t="s">
        <v>149</v>
      </c>
      <c r="C11" s="138" t="s">
        <v>165</v>
      </c>
      <c r="D11" s="139" t="s">
        <v>164</v>
      </c>
      <c r="E11" s="138" t="s">
        <v>150</v>
      </c>
    </row>
    <row r="12" spans="1:5" s="23" customFormat="1" ht="23.25" customHeight="1">
      <c r="A12" s="138"/>
      <c r="B12" s="138"/>
      <c r="C12" s="138"/>
      <c r="D12" s="139"/>
      <c r="E12" s="138"/>
    </row>
    <row r="13" spans="1:5" ht="13.5" customHeight="1">
      <c r="A13" s="19">
        <v>1</v>
      </c>
      <c r="B13" s="20">
        <v>2</v>
      </c>
      <c r="C13" s="19">
        <v>3</v>
      </c>
      <c r="D13" s="19">
        <v>4</v>
      </c>
      <c r="E13" s="19">
        <v>5</v>
      </c>
    </row>
    <row r="14" spans="1:5" ht="25.5" customHeight="1">
      <c r="A14" s="34" t="s">
        <v>177</v>
      </c>
      <c r="B14" s="35" t="s">
        <v>178</v>
      </c>
      <c r="C14" s="75">
        <v>0</v>
      </c>
      <c r="D14" s="75">
        <f>C14</f>
        <v>0</v>
      </c>
      <c r="E14" s="37">
        <f aca="true" t="shared" si="0" ref="E14:E21">C14-D14</f>
        <v>0</v>
      </c>
    </row>
    <row r="15" spans="1:5" ht="15" customHeight="1">
      <c r="A15" s="21" t="s">
        <v>176</v>
      </c>
      <c r="B15" s="27" t="s">
        <v>23</v>
      </c>
      <c r="C15" s="74">
        <f>C16</f>
        <v>262254.2</v>
      </c>
      <c r="D15" s="74">
        <f>C15</f>
        <v>262254.2</v>
      </c>
      <c r="E15" s="37">
        <f t="shared" si="0"/>
        <v>0</v>
      </c>
    </row>
    <row r="16" spans="1:5" ht="13.5" customHeight="1">
      <c r="A16" s="21" t="s">
        <v>166</v>
      </c>
      <c r="B16" s="27" t="s">
        <v>25</v>
      </c>
      <c r="C16" s="74">
        <f>C17+C29</f>
        <v>262254.2</v>
      </c>
      <c r="D16" s="74">
        <f>D17+D29</f>
        <v>262254.2</v>
      </c>
      <c r="E16" s="37">
        <f t="shared" si="0"/>
        <v>0</v>
      </c>
    </row>
    <row r="17" spans="1:6" ht="40.5" customHeight="1">
      <c r="A17" s="26" t="s">
        <v>167</v>
      </c>
      <c r="B17" s="27"/>
      <c r="C17" s="75">
        <f>SUM(C18:C28)</f>
        <v>0</v>
      </c>
      <c r="D17" s="75">
        <f>SUM(D18:D28)</f>
        <v>0</v>
      </c>
      <c r="E17" s="37">
        <f t="shared" si="0"/>
        <v>0</v>
      </c>
      <c r="F17" s="76"/>
    </row>
    <row r="18" spans="1:5" ht="13.5" customHeight="1">
      <c r="A18" s="21" t="s">
        <v>130</v>
      </c>
      <c r="B18" s="27" t="s">
        <v>26</v>
      </c>
      <c r="C18" s="74"/>
      <c r="D18" s="74"/>
      <c r="E18" s="36">
        <f t="shared" si="0"/>
        <v>0</v>
      </c>
    </row>
    <row r="19" spans="1:5" ht="14.25" customHeight="1">
      <c r="A19" s="21" t="s">
        <v>18</v>
      </c>
      <c r="B19" s="27" t="s">
        <v>27</v>
      </c>
      <c r="C19" s="74"/>
      <c r="D19" s="74"/>
      <c r="E19" s="36">
        <f t="shared" si="0"/>
        <v>0</v>
      </c>
    </row>
    <row r="20" spans="1:5" ht="12.75" customHeight="1">
      <c r="A20" s="21" t="s">
        <v>151</v>
      </c>
      <c r="B20" s="27" t="s">
        <v>28</v>
      </c>
      <c r="C20" s="74"/>
      <c r="D20" s="74"/>
      <c r="E20" s="36">
        <f t="shared" si="0"/>
        <v>0</v>
      </c>
    </row>
    <row r="21" spans="1:7" ht="26.25" customHeight="1">
      <c r="A21" s="21" t="s">
        <v>152</v>
      </c>
      <c r="B21" s="27" t="s">
        <v>29</v>
      </c>
      <c r="C21" s="74"/>
      <c r="D21" s="74"/>
      <c r="E21" s="36">
        <f t="shared" si="0"/>
        <v>0</v>
      </c>
      <c r="G21" s="76"/>
    </row>
    <row r="22" spans="1:5" ht="12" customHeight="1">
      <c r="A22" s="21" t="s">
        <v>168</v>
      </c>
      <c r="B22" s="27" t="s">
        <v>30</v>
      </c>
      <c r="C22" s="74"/>
      <c r="D22" s="74"/>
      <c r="E22" s="36"/>
    </row>
    <row r="23" spans="1:7" ht="12" customHeight="1">
      <c r="A23" s="21" t="s">
        <v>169</v>
      </c>
      <c r="B23" s="27">
        <v>80</v>
      </c>
      <c r="C23" s="74"/>
      <c r="D23" s="74"/>
      <c r="E23" s="36"/>
      <c r="G23" s="76"/>
    </row>
    <row r="24" spans="1:5" ht="13.5" customHeight="1">
      <c r="A24" s="21" t="s">
        <v>153</v>
      </c>
      <c r="B24" s="27" t="s">
        <v>31</v>
      </c>
      <c r="C24" s="74"/>
      <c r="D24" s="74"/>
      <c r="E24" s="36"/>
    </row>
    <row r="25" spans="1:7" ht="12" customHeight="1">
      <c r="A25" s="21" t="s">
        <v>170</v>
      </c>
      <c r="B25" s="27">
        <v>100</v>
      </c>
      <c r="C25" s="74"/>
      <c r="D25" s="74"/>
      <c r="E25" s="36">
        <f>C25-D25</f>
        <v>0</v>
      </c>
      <c r="G25" s="76"/>
    </row>
    <row r="26" spans="1:7" ht="13.5" customHeight="1">
      <c r="A26" s="21" t="s">
        <v>171</v>
      </c>
      <c r="B26" s="19">
        <v>110</v>
      </c>
      <c r="C26" s="74"/>
      <c r="D26" s="74"/>
      <c r="E26" s="36"/>
      <c r="G26" s="76"/>
    </row>
    <row r="27" spans="1:5" ht="15" customHeight="1">
      <c r="A27" s="21" t="s">
        <v>172</v>
      </c>
      <c r="B27" s="19">
        <v>120</v>
      </c>
      <c r="C27" s="74"/>
      <c r="D27" s="74"/>
      <c r="E27" s="36"/>
    </row>
    <row r="28" spans="1:5" ht="14.25" customHeight="1">
      <c r="A28" s="21" t="s">
        <v>173</v>
      </c>
      <c r="B28" s="19">
        <v>130</v>
      </c>
      <c r="C28" s="74"/>
      <c r="D28" s="74"/>
      <c r="E28" s="36">
        <f>C28-D28</f>
        <v>0</v>
      </c>
    </row>
    <row r="29" spans="1:6" ht="38.25" customHeight="1">
      <c r="A29" s="26" t="s">
        <v>174</v>
      </c>
      <c r="B29" s="19"/>
      <c r="C29" s="75">
        <f>SUM(C30:C41)</f>
        <v>262254.2</v>
      </c>
      <c r="D29" s="75">
        <f>SUM(D30:D41)</f>
        <v>262254.2</v>
      </c>
      <c r="E29" s="37">
        <f>C29-D29</f>
        <v>0</v>
      </c>
      <c r="F29" s="16"/>
    </row>
    <row r="30" spans="1:5" ht="15" customHeight="1">
      <c r="A30" s="21" t="s">
        <v>154</v>
      </c>
      <c r="B30" s="19">
        <v>140</v>
      </c>
      <c r="C30" s="74">
        <v>8382.2</v>
      </c>
      <c r="D30" s="74">
        <f>C30</f>
        <v>8382.2</v>
      </c>
      <c r="E30" s="36">
        <f>C30-D30</f>
        <v>0</v>
      </c>
    </row>
    <row r="31" spans="1:12" ht="15.75" customHeight="1">
      <c r="A31" s="21" t="s">
        <v>132</v>
      </c>
      <c r="B31" s="19">
        <v>150</v>
      </c>
      <c r="C31" s="74">
        <f>248872+5000</f>
        <v>253872</v>
      </c>
      <c r="D31" s="74">
        <f>C31</f>
        <v>253872</v>
      </c>
      <c r="E31" s="36">
        <f>C31-D31</f>
        <v>0</v>
      </c>
      <c r="L31" s="76"/>
    </row>
    <row r="32" spans="1:5" ht="14.25" customHeight="1">
      <c r="A32" s="21" t="s">
        <v>155</v>
      </c>
      <c r="B32" s="19">
        <v>160</v>
      </c>
      <c r="C32" s="74"/>
      <c r="D32" s="74"/>
      <c r="E32" s="36">
        <f aca="true" t="shared" si="1" ref="E32:E39">C32-D32</f>
        <v>0</v>
      </c>
    </row>
    <row r="33" spans="1:5" ht="15" customHeight="1">
      <c r="A33" s="21" t="s">
        <v>131</v>
      </c>
      <c r="B33" s="19">
        <v>170</v>
      </c>
      <c r="C33" s="74"/>
      <c r="D33" s="74"/>
      <c r="E33" s="36">
        <f t="shared" si="1"/>
        <v>0</v>
      </c>
    </row>
    <row r="34" spans="1:5" ht="14.25" customHeight="1">
      <c r="A34" s="21" t="s">
        <v>156</v>
      </c>
      <c r="B34" s="19">
        <v>180</v>
      </c>
      <c r="C34" s="74"/>
      <c r="D34" s="74"/>
      <c r="E34" s="36">
        <f t="shared" si="1"/>
        <v>0</v>
      </c>
    </row>
    <row r="35" spans="1:5" ht="13.5" customHeight="1">
      <c r="A35" s="21" t="s">
        <v>157</v>
      </c>
      <c r="B35" s="19">
        <v>190</v>
      </c>
      <c r="C35" s="74"/>
      <c r="D35" s="74"/>
      <c r="E35" s="36">
        <f t="shared" si="1"/>
        <v>0</v>
      </c>
    </row>
    <row r="36" spans="1:5" ht="15" customHeight="1">
      <c r="A36" s="21" t="s">
        <v>158</v>
      </c>
      <c r="B36" s="19">
        <v>200</v>
      </c>
      <c r="C36" s="74"/>
      <c r="D36" s="74"/>
      <c r="E36" s="36">
        <f t="shared" si="1"/>
        <v>0</v>
      </c>
    </row>
    <row r="37" spans="1:10" ht="13.5" customHeight="1">
      <c r="A37" s="21" t="s">
        <v>193</v>
      </c>
      <c r="B37" s="19">
        <v>210</v>
      </c>
      <c r="C37" s="74"/>
      <c r="D37" s="74"/>
      <c r="E37" s="36">
        <f t="shared" si="1"/>
        <v>0</v>
      </c>
      <c r="J37" s="76"/>
    </row>
    <row r="38" spans="1:5" ht="14.25" customHeight="1">
      <c r="A38" s="21" t="s">
        <v>197</v>
      </c>
      <c r="B38" s="19">
        <v>220</v>
      </c>
      <c r="C38" s="74"/>
      <c r="D38" s="74"/>
      <c r="E38" s="36">
        <f t="shared" si="1"/>
        <v>0</v>
      </c>
    </row>
    <row r="39" spans="1:5" ht="12.75" customHeight="1">
      <c r="A39" s="21" t="s">
        <v>173</v>
      </c>
      <c r="B39" s="19">
        <v>230</v>
      </c>
      <c r="C39" s="74"/>
      <c r="D39" s="74"/>
      <c r="E39" s="36">
        <f t="shared" si="1"/>
        <v>0</v>
      </c>
    </row>
    <row r="40" spans="1:11" ht="12.75" customHeight="1">
      <c r="A40" s="21" t="s">
        <v>160</v>
      </c>
      <c r="B40" s="19">
        <v>240</v>
      </c>
      <c r="C40" s="74"/>
      <c r="D40" s="74"/>
      <c r="E40" s="36"/>
      <c r="J40" s="79"/>
      <c r="K40" s="76"/>
    </row>
    <row r="41" spans="1:5" ht="13.5" customHeight="1">
      <c r="A41" s="21" t="s">
        <v>161</v>
      </c>
      <c r="B41" s="19">
        <v>250</v>
      </c>
      <c r="C41" s="74"/>
      <c r="D41" s="74"/>
      <c r="E41" s="36"/>
    </row>
    <row r="42" spans="1:8" ht="15" customHeight="1">
      <c r="A42" s="21" t="s">
        <v>162</v>
      </c>
      <c r="B42" s="19">
        <v>270</v>
      </c>
      <c r="C42" s="36"/>
      <c r="D42" s="36"/>
      <c r="E42" s="74">
        <f>D14+D15-D16</f>
        <v>0</v>
      </c>
      <c r="F42" s="76"/>
      <c r="H42" s="78"/>
    </row>
    <row r="43" spans="1:6" ht="21.75" customHeight="1">
      <c r="A43" s="13" t="s">
        <v>146</v>
      </c>
      <c r="B43" s="10"/>
      <c r="D43" s="10" t="s">
        <v>142</v>
      </c>
      <c r="E43" s="25"/>
      <c r="F43" s="25"/>
    </row>
    <row r="44" spans="1:6" ht="11.25" customHeight="1">
      <c r="A44" s="1"/>
      <c r="B44" s="11" t="s">
        <v>143</v>
      </c>
      <c r="D44" s="133" t="s">
        <v>144</v>
      </c>
      <c r="E44" s="133"/>
      <c r="F44" s="24"/>
    </row>
    <row r="45" spans="1:6" ht="32.25" customHeight="1">
      <c r="A45" s="13" t="s">
        <v>147</v>
      </c>
      <c r="B45" s="10"/>
      <c r="D45" s="10" t="s">
        <v>145</v>
      </c>
      <c r="E45" s="25"/>
      <c r="F45" s="25"/>
    </row>
    <row r="46" spans="2:6" ht="11.25" customHeight="1">
      <c r="B46" s="11" t="s">
        <v>143</v>
      </c>
      <c r="D46" s="133" t="s">
        <v>144</v>
      </c>
      <c r="E46" s="133"/>
      <c r="F46" s="24"/>
    </row>
  </sheetData>
  <sheetProtection/>
  <mergeCells count="12">
    <mergeCell ref="D11:D12"/>
    <mergeCell ref="E11:E12"/>
    <mergeCell ref="D44:E44"/>
    <mergeCell ref="D46:E46"/>
    <mergeCell ref="A1:E1"/>
    <mergeCell ref="A2:E2"/>
    <mergeCell ref="B5:E5"/>
    <mergeCell ref="B6:E6"/>
    <mergeCell ref="B7:E7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2021-01-13T05:55:53Z</cp:lastPrinted>
  <dcterms:created xsi:type="dcterms:W3CDTF">1996-10-08T23:32:33Z</dcterms:created>
  <dcterms:modified xsi:type="dcterms:W3CDTF">2021-01-13T06:28:00Z</dcterms:modified>
  <cp:category/>
  <cp:version/>
  <cp:contentType/>
  <cp:contentStatus/>
</cp:coreProperties>
</file>