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685" tabRatio="929" activeTab="0"/>
  </bookViews>
  <sheets>
    <sheet name="По средствам 024" sheetId="1" r:id="rId1"/>
    <sheet name="По средствам 052" sheetId="2" r:id="rId2"/>
    <sheet name="По средствам 067" sheetId="3" r:id="rId3"/>
  </sheets>
  <definedNames>
    <definedName name="_xlnm.Print_Area" localSheetId="0">'По средствам 024'!$A$1:$E$46</definedName>
    <definedName name="_xlnm.Print_Area" localSheetId="1">'По средствам 052'!$A$1:$E$46</definedName>
    <definedName name="_xlnm.Print_Area" localSheetId="2">'По средствам 067'!$A$1:$E$46</definedName>
  </definedNames>
  <calcPr fullCalcOnLoad="1"/>
</workbook>
</file>

<file path=xl/sharedStrings.xml><?xml version="1.0" encoding="utf-8"?>
<sst xmlns="http://schemas.openxmlformats.org/spreadsheetml/2006/main" count="201" uniqueCount="68">
  <si>
    <t>Дополнительные денежные выплаты</t>
  </si>
  <si>
    <t>010</t>
  </si>
  <si>
    <t>020</t>
  </si>
  <si>
    <t>030</t>
  </si>
  <si>
    <t>040</t>
  </si>
  <si>
    <t>050</t>
  </si>
  <si>
    <t>060</t>
  </si>
  <si>
    <t>070</t>
  </si>
  <si>
    <t>090</t>
  </si>
  <si>
    <t>ГККП "Индустриально-технический колледж, г. Степногорск" при управлении образования Акмолинской области</t>
  </si>
  <si>
    <t>тыс.тенге</t>
  </si>
  <si>
    <t>Заработная плата</t>
  </si>
  <si>
    <t>Коммунальные услуги</t>
  </si>
  <si>
    <t>Приобретение основных средств</t>
  </si>
  <si>
    <t xml:space="preserve">Функциональная группа  </t>
  </si>
  <si>
    <t>Образование</t>
  </si>
  <si>
    <t xml:space="preserve">Бюджетная программа  </t>
  </si>
  <si>
    <t>Подготовка специалистов  в организациях профессионального и технического образования</t>
  </si>
  <si>
    <t>Администратор бюджетных программ</t>
  </si>
  <si>
    <t>ГУ Управление  образования Акмолинской  области</t>
  </si>
  <si>
    <t>Единица измерения</t>
  </si>
  <si>
    <t xml:space="preserve">Периодичность                                    </t>
  </si>
  <si>
    <t xml:space="preserve">Наименование организации </t>
  </si>
  <si>
    <t>Крайнева Е. В.</t>
  </si>
  <si>
    <t>(подпись)</t>
  </si>
  <si>
    <t>(фамилия, имя, отчество (при  его наличии))</t>
  </si>
  <si>
    <t>Канкенова А. М.</t>
  </si>
  <si>
    <t>Руководитель</t>
  </si>
  <si>
    <t>Главный бухгалтер</t>
  </si>
  <si>
    <t xml:space="preserve">    Единица измерения тыс.тенге</t>
  </si>
  <si>
    <t>№ строки</t>
  </si>
  <si>
    <t>Отклонения</t>
  </si>
  <si>
    <t>Командировочные   расходы</t>
  </si>
  <si>
    <t>Налоги и другие обязательные платежи с учётом штрафных санкций</t>
  </si>
  <si>
    <t>Подоход.налог с юридических лиц</t>
  </si>
  <si>
    <t>Приобретение   материалов</t>
  </si>
  <si>
    <t>Приобретение прочих активов</t>
  </si>
  <si>
    <t xml:space="preserve">Электроэнергия </t>
  </si>
  <si>
    <t xml:space="preserve">Отопление </t>
  </si>
  <si>
    <t xml:space="preserve">Услуги связи </t>
  </si>
  <si>
    <t>Текущий ремонт основных средств</t>
  </si>
  <si>
    <t>Арендная плата по основным средствам</t>
  </si>
  <si>
    <t>Расходы по выплате вознаграждений</t>
  </si>
  <si>
    <t>Прочий доход (убыток) стр010-020</t>
  </si>
  <si>
    <t>Отчёт</t>
  </si>
  <si>
    <t>Фактические кассовые поступления</t>
  </si>
  <si>
    <t>Утверждено по смете за период</t>
  </si>
  <si>
    <t xml:space="preserve">Расходы  по госзаказу, в том числе  </t>
  </si>
  <si>
    <t>Расходы, на осуществления которых гражданско-правовые сделки не заключаются</t>
  </si>
  <si>
    <t>в том числе  НДС</t>
  </si>
  <si>
    <t xml:space="preserve">Акцизы </t>
  </si>
  <si>
    <t xml:space="preserve">Социальный налог </t>
  </si>
  <si>
    <t>Судебные  издержки</t>
  </si>
  <si>
    <t xml:space="preserve">Штрафы </t>
  </si>
  <si>
    <t>Прочие  расходы</t>
  </si>
  <si>
    <t>Расходы, на осуществление которых гражданско-правовые сделки заключаются</t>
  </si>
  <si>
    <t>об использовании средств, выделенных из бюджета на выполнение государственного заказа</t>
  </si>
  <si>
    <t>Доходы по госзаказу</t>
  </si>
  <si>
    <t>Остаток суммы денег на начало отчетного периода</t>
  </si>
  <si>
    <t>001</t>
  </si>
  <si>
    <t>Программа</t>
  </si>
  <si>
    <t>261 024</t>
  </si>
  <si>
    <t>261 052</t>
  </si>
  <si>
    <t xml:space="preserve">Прочие услуги </t>
  </si>
  <si>
    <t>на 01.01.2021 года</t>
  </si>
  <si>
    <t xml:space="preserve">Текущий ремонт </t>
  </si>
  <si>
    <t>261 067</t>
  </si>
  <si>
    <t>Капитальные расходы подведомственных государственных учреждений и организаций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</si>
</sst>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00"/>
    <numFmt numFmtId="190" formatCode="#,##0.0"/>
    <numFmt numFmtId="191" formatCode="#,##0.0_р_."/>
    <numFmt numFmtId="192" formatCode="000000"/>
    <numFmt numFmtId="193" formatCode="0.0000"/>
    <numFmt numFmtId="194" formatCode="0.00000"/>
    <numFmt numFmtId="195" formatCode="0.000"/>
    <numFmt numFmtId="196" formatCode="#,##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&quot;  &quot;"/>
    <numFmt numFmtId="202" formatCode="#,##0.00\ _р_."/>
    <numFmt numFmtId="203" formatCode="[$-FC19]d\ mmmm\ yyyy\ &quot;г.&quot;"/>
    <numFmt numFmtId="204" formatCode="#,##0.0\ _р_."/>
    <numFmt numFmtId="205" formatCode="_-* #,##0.0\ _р_._-;\-* #,##0.0\ _р_._-;_-* &quot;-&quot;??\ _р_._-;_-@_-"/>
    <numFmt numFmtId="206" formatCode="_-* #,##0.0\ _р_._-;\-* #,##0.0\ _р_._-;_-* &quot;-&quot;?\ _р_._-;_-@_-"/>
    <numFmt numFmtId="207" formatCode="_-* #,##0.0_р_._-;\-* #,##0.0_р_._-;_-* &quot;-&quot;?_р_._-;_-@_-"/>
    <numFmt numFmtId="208" formatCode="#,##0.0,"/>
    <numFmt numFmtId="209" formatCode="0.0,"/>
    <numFmt numFmtId="210" formatCode="[=-247917098.99]&quot;(247 917,1)&quot;;General"/>
    <numFmt numFmtId="211" formatCode="[=0]&quot;&quot;;General"/>
    <numFmt numFmtId="212" formatCode="#,##0.00,"/>
    <numFmt numFmtId="213" formatCode="#,##0.000,"/>
    <numFmt numFmtId="214" formatCode="[=0]&quot;-&quot;;General"/>
    <numFmt numFmtId="215" formatCode="mmm/yyyy"/>
    <numFmt numFmtId="216" formatCode="#,##0.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wrapText="1"/>
    </xf>
    <xf numFmtId="0" fontId="51" fillId="0" borderId="12" xfId="0" applyFont="1" applyBorder="1" applyAlignment="1">
      <alignment vertical="top" wrapText="1"/>
    </xf>
    <xf numFmtId="49" fontId="49" fillId="0" borderId="12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horizontal="left" vertical="top" wrapText="1"/>
    </xf>
    <xf numFmtId="49" fontId="49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right" vertical="top" wrapText="1"/>
    </xf>
    <xf numFmtId="0" fontId="51" fillId="0" borderId="12" xfId="0" applyFont="1" applyBorder="1" applyAlignment="1">
      <alignment horizontal="right" vertical="top" wrapText="1"/>
    </xf>
    <xf numFmtId="188" fontId="49" fillId="0" borderId="12" xfId="0" applyNumberFormat="1" applyFont="1" applyBorder="1" applyAlignment="1">
      <alignment horizontal="right" vertical="top" wrapText="1"/>
    </xf>
    <xf numFmtId="188" fontId="51" fillId="0" borderId="12" xfId="0" applyNumberFormat="1" applyFont="1" applyBorder="1" applyAlignment="1">
      <alignment horizontal="right" vertical="top" wrapText="1"/>
    </xf>
    <xf numFmtId="188" fontId="0" fillId="0" borderId="0" xfId="0" applyNumberFormat="1" applyAlignment="1">
      <alignment/>
    </xf>
    <xf numFmtId="190" fontId="49" fillId="0" borderId="12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188" fontId="0" fillId="0" borderId="0" xfId="0" applyNumberFormat="1" applyFont="1" applyAlignment="1">
      <alignment/>
    </xf>
    <xf numFmtId="190" fontId="0" fillId="0" borderId="0" xfId="0" applyNumberFormat="1" applyAlignment="1">
      <alignment/>
    </xf>
    <xf numFmtId="0" fontId="52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46"/>
  <sheetViews>
    <sheetView tabSelected="1" view="pageBreakPreview" zoomScaleSheetLayoutView="100" zoomScalePageLayoutView="0" workbookViewId="0" topLeftCell="A22">
      <selection activeCell="G6" sqref="G6"/>
    </sheetView>
  </sheetViews>
  <sheetFormatPr defaultColWidth="9.140625" defaultRowHeight="12.75"/>
  <cols>
    <col min="1" max="1" width="35.57421875" style="0" customWidth="1"/>
    <col min="2" max="2" width="13.28125" style="0" customWidth="1"/>
    <col min="3" max="3" width="16.28125" style="0" customWidth="1"/>
    <col min="4" max="4" width="16.00390625" style="0" customWidth="1"/>
    <col min="5" max="5" width="16.7109375" style="0" customWidth="1"/>
    <col min="7" max="7" width="12.57421875" style="0" customWidth="1"/>
  </cols>
  <sheetData>
    <row r="1" spans="1:5" ht="17.25" customHeight="1">
      <c r="A1" s="41" t="s">
        <v>44</v>
      </c>
      <c r="B1" s="41"/>
      <c r="C1" s="41"/>
      <c r="D1" s="41"/>
      <c r="E1" s="41"/>
    </row>
    <row r="2" spans="1:5" ht="17.25" customHeight="1">
      <c r="A2" s="42" t="s">
        <v>56</v>
      </c>
      <c r="B2" s="42"/>
      <c r="C2" s="42"/>
      <c r="D2" s="42"/>
      <c r="E2" s="42"/>
    </row>
    <row r="3" ht="15.75">
      <c r="A3" s="16"/>
    </row>
    <row r="4" spans="1:8" s="2" customFormat="1" ht="24.75" customHeight="1">
      <c r="A4" s="5" t="s">
        <v>14</v>
      </c>
      <c r="B4" s="6" t="s">
        <v>15</v>
      </c>
      <c r="C4" s="5"/>
      <c r="D4" s="5"/>
      <c r="E4" s="7"/>
      <c r="F4" s="5"/>
      <c r="G4" s="17"/>
      <c r="H4" s="8"/>
    </row>
    <row r="5" spans="1:8" s="2" customFormat="1" ht="24.75" customHeight="1">
      <c r="A5" s="5" t="s">
        <v>22</v>
      </c>
      <c r="B5" s="43" t="s">
        <v>9</v>
      </c>
      <c r="C5" s="43"/>
      <c r="D5" s="43"/>
      <c r="E5" s="43"/>
      <c r="F5" s="21"/>
      <c r="G5" s="4"/>
      <c r="H5" s="13"/>
    </row>
    <row r="6" spans="1:8" s="2" customFormat="1" ht="24.75" customHeight="1">
      <c r="A6" s="5" t="s">
        <v>18</v>
      </c>
      <c r="B6" s="44" t="s">
        <v>19</v>
      </c>
      <c r="C6" s="44"/>
      <c r="D6" s="44"/>
      <c r="E6" s="44"/>
      <c r="F6" s="6"/>
      <c r="G6" s="3"/>
      <c r="H6" s="14"/>
    </row>
    <row r="7" spans="1:8" s="2" customFormat="1" ht="24.75" customHeight="1">
      <c r="A7" s="5" t="s">
        <v>16</v>
      </c>
      <c r="B7" s="43" t="s">
        <v>17</v>
      </c>
      <c r="C7" s="43"/>
      <c r="D7" s="43"/>
      <c r="E7" s="43"/>
      <c r="F7" s="21"/>
      <c r="G7" s="3"/>
      <c r="H7" s="14"/>
    </row>
    <row r="8" spans="1:8" s="2" customFormat="1" ht="24.75" customHeight="1">
      <c r="A8" s="5" t="s">
        <v>21</v>
      </c>
      <c r="B8" s="6" t="s">
        <v>64</v>
      </c>
      <c r="C8" s="5"/>
      <c r="D8" s="5"/>
      <c r="E8" s="7"/>
      <c r="F8" s="5"/>
      <c r="G8" s="5"/>
      <c r="H8" s="4"/>
    </row>
    <row r="9" spans="1:8" s="2" customFormat="1" ht="24.75" customHeight="1">
      <c r="A9" s="5" t="s">
        <v>60</v>
      </c>
      <c r="B9" s="6" t="s">
        <v>61</v>
      </c>
      <c r="C9" s="5"/>
      <c r="D9" s="5"/>
      <c r="E9" s="7"/>
      <c r="F9" s="5"/>
      <c r="G9" s="5"/>
      <c r="H9" s="4"/>
    </row>
    <row r="10" spans="1:8" s="2" customFormat="1" ht="24.75" customHeight="1">
      <c r="A10" s="5" t="s">
        <v>20</v>
      </c>
      <c r="B10" s="6" t="s">
        <v>10</v>
      </c>
      <c r="C10" s="5"/>
      <c r="D10" s="5"/>
      <c r="E10" s="7"/>
      <c r="F10" s="5"/>
      <c r="G10" s="5"/>
      <c r="H10" s="4"/>
    </row>
    <row r="11" spans="1:5" s="22" customFormat="1" ht="22.5" customHeight="1">
      <c r="A11" s="39" t="s">
        <v>29</v>
      </c>
      <c r="B11" s="39" t="s">
        <v>30</v>
      </c>
      <c r="C11" s="39" t="s">
        <v>46</v>
      </c>
      <c r="D11" s="38" t="s">
        <v>45</v>
      </c>
      <c r="E11" s="39" t="s">
        <v>31</v>
      </c>
    </row>
    <row r="12" spans="1:5" s="22" customFormat="1" ht="23.25" customHeight="1">
      <c r="A12" s="39"/>
      <c r="B12" s="39"/>
      <c r="C12" s="39"/>
      <c r="D12" s="38"/>
      <c r="E12" s="39"/>
    </row>
    <row r="13" spans="1:5" ht="13.5" customHeight="1">
      <c r="A13" s="18">
        <v>1</v>
      </c>
      <c r="B13" s="19">
        <v>2</v>
      </c>
      <c r="C13" s="18">
        <v>3</v>
      </c>
      <c r="D13" s="18">
        <v>4</v>
      </c>
      <c r="E13" s="18">
        <v>5</v>
      </c>
    </row>
    <row r="14" spans="1:5" ht="25.5" customHeight="1">
      <c r="A14" s="27" t="s">
        <v>58</v>
      </c>
      <c r="B14" s="28" t="s">
        <v>59</v>
      </c>
      <c r="C14" s="32">
        <v>41099</v>
      </c>
      <c r="D14" s="32">
        <f>C14</f>
        <v>41099</v>
      </c>
      <c r="E14" s="30">
        <f aca="true" t="shared" si="0" ref="E14:E21">C14-D14</f>
        <v>0</v>
      </c>
    </row>
    <row r="15" spans="1:5" ht="15" customHeight="1">
      <c r="A15" s="20" t="s">
        <v>57</v>
      </c>
      <c r="B15" s="26" t="s">
        <v>1</v>
      </c>
      <c r="C15" s="31">
        <f>C16</f>
        <v>904167.7000000001</v>
      </c>
      <c r="D15" s="31">
        <f>C15</f>
        <v>904167.7000000001</v>
      </c>
      <c r="E15" s="30">
        <f t="shared" si="0"/>
        <v>0</v>
      </c>
    </row>
    <row r="16" spans="1:5" ht="13.5" customHeight="1">
      <c r="A16" s="20" t="s">
        <v>47</v>
      </c>
      <c r="B16" s="26" t="s">
        <v>2</v>
      </c>
      <c r="C16" s="31">
        <f>C17+C29</f>
        <v>904167.7000000001</v>
      </c>
      <c r="D16" s="31">
        <f>D17+D29</f>
        <v>622057.6000000001</v>
      </c>
      <c r="E16" s="30">
        <f t="shared" si="0"/>
        <v>282110.1</v>
      </c>
    </row>
    <row r="17" spans="1:6" ht="40.5" customHeight="1">
      <c r="A17" s="25" t="s">
        <v>48</v>
      </c>
      <c r="B17" s="26"/>
      <c r="C17" s="32">
        <f>SUM(C18:C28)</f>
        <v>367531.80000000005</v>
      </c>
      <c r="D17" s="32">
        <f>SUM(D18:D28)</f>
        <v>367531.80000000005</v>
      </c>
      <c r="E17" s="30">
        <f t="shared" si="0"/>
        <v>0</v>
      </c>
      <c r="F17" s="33"/>
    </row>
    <row r="18" spans="1:5" ht="13.5" customHeight="1">
      <c r="A18" s="20" t="s">
        <v>11</v>
      </c>
      <c r="B18" s="26" t="s">
        <v>3</v>
      </c>
      <c r="C18" s="31">
        <f>220189.5+470+10017+29195+2061</f>
        <v>261932.5</v>
      </c>
      <c r="D18" s="31">
        <f>220189.5+470+10017+29195+2061</f>
        <v>261932.5</v>
      </c>
      <c r="E18" s="29">
        <f t="shared" si="0"/>
        <v>0</v>
      </c>
    </row>
    <row r="19" spans="1:5" ht="14.25" customHeight="1">
      <c r="A19" s="20" t="s">
        <v>0</v>
      </c>
      <c r="B19" s="26" t="s">
        <v>4</v>
      </c>
      <c r="C19" s="31"/>
      <c r="D19" s="31"/>
      <c r="E19" s="29">
        <f t="shared" si="0"/>
        <v>0</v>
      </c>
    </row>
    <row r="20" spans="1:5" ht="12.75" customHeight="1">
      <c r="A20" s="20" t="s">
        <v>32</v>
      </c>
      <c r="B20" s="26" t="s">
        <v>5</v>
      </c>
      <c r="C20" s="31">
        <v>1782.7</v>
      </c>
      <c r="D20" s="31">
        <v>1782.7</v>
      </c>
      <c r="E20" s="29">
        <f t="shared" si="0"/>
        <v>0</v>
      </c>
    </row>
    <row r="21" spans="1:7" ht="26.25" customHeight="1">
      <c r="A21" s="20" t="s">
        <v>33</v>
      </c>
      <c r="B21" s="26" t="s">
        <v>6</v>
      </c>
      <c r="C21" s="31">
        <f>11911+6948+4411+1575.4+922+584.2-13486.4</f>
        <v>12865.200000000003</v>
      </c>
      <c r="D21" s="31">
        <f>11911+6948+4411+1575.4+922+584.2-13486.4</f>
        <v>12865.200000000003</v>
      </c>
      <c r="E21" s="29">
        <f t="shared" si="0"/>
        <v>0</v>
      </c>
      <c r="G21" s="37"/>
    </row>
    <row r="22" spans="1:7" ht="12" customHeight="1">
      <c r="A22" s="20" t="s">
        <v>49</v>
      </c>
      <c r="B22" s="26" t="s">
        <v>7</v>
      </c>
      <c r="C22" s="31"/>
      <c r="D22" s="31"/>
      <c r="E22" s="29"/>
      <c r="G22" s="37"/>
    </row>
    <row r="23" spans="1:7" ht="12" customHeight="1">
      <c r="A23" s="20" t="s">
        <v>50</v>
      </c>
      <c r="B23" s="26">
        <v>80</v>
      </c>
      <c r="C23" s="31"/>
      <c r="D23" s="31"/>
      <c r="E23" s="29"/>
      <c r="F23" s="15"/>
      <c r="G23" s="37"/>
    </row>
    <row r="24" spans="1:5" ht="13.5" customHeight="1">
      <c r="A24" s="20" t="s">
        <v>34</v>
      </c>
      <c r="B24" s="26" t="s">
        <v>8</v>
      </c>
      <c r="C24" s="31"/>
      <c r="D24" s="31"/>
      <c r="E24" s="29"/>
    </row>
    <row r="25" spans="1:7" ht="12" customHeight="1">
      <c r="A25" s="20" t="s">
        <v>51</v>
      </c>
      <c r="B25" s="26">
        <v>100</v>
      </c>
      <c r="C25" s="31">
        <f>11911+1575.4</f>
        <v>13486.4</v>
      </c>
      <c r="D25" s="31">
        <f>11911+1575.4</f>
        <v>13486.4</v>
      </c>
      <c r="E25" s="29">
        <f>C25-D25</f>
        <v>0</v>
      </c>
      <c r="G25" s="33"/>
    </row>
    <row r="26" spans="1:7" ht="13.5" customHeight="1">
      <c r="A26" s="20" t="s">
        <v>52</v>
      </c>
      <c r="B26" s="18">
        <v>110</v>
      </c>
      <c r="C26" s="31"/>
      <c r="D26" s="31"/>
      <c r="E26" s="29"/>
      <c r="G26" s="33"/>
    </row>
    <row r="27" spans="1:5" ht="15" customHeight="1">
      <c r="A27" s="20" t="s">
        <v>53</v>
      </c>
      <c r="B27" s="18">
        <v>120</v>
      </c>
      <c r="C27" s="31"/>
      <c r="D27" s="31"/>
      <c r="E27" s="29"/>
    </row>
    <row r="28" spans="1:5" ht="14.25" customHeight="1">
      <c r="A28" s="20" t="s">
        <v>54</v>
      </c>
      <c r="B28" s="18">
        <v>130</v>
      </c>
      <c r="C28" s="31">
        <f>66135.5+796+6194.5+4339</f>
        <v>77465</v>
      </c>
      <c r="D28" s="31">
        <f>66135.5+796+6194.5+4339</f>
        <v>77465</v>
      </c>
      <c r="E28" s="29">
        <f>C28-D28</f>
        <v>0</v>
      </c>
    </row>
    <row r="29" spans="1:6" ht="38.25" customHeight="1">
      <c r="A29" s="25" t="s">
        <v>55</v>
      </c>
      <c r="B29" s="18"/>
      <c r="C29" s="32">
        <f>SUM(C30:C41)</f>
        <v>536635.9</v>
      </c>
      <c r="D29" s="32">
        <f>SUM(D30:D41)</f>
        <v>254525.80000000002</v>
      </c>
      <c r="E29" s="30">
        <f>C29-D29</f>
        <v>282110.1</v>
      </c>
      <c r="F29" s="15"/>
    </row>
    <row r="30" spans="1:5" ht="15" customHeight="1">
      <c r="A30" s="20" t="s">
        <v>35</v>
      </c>
      <c r="B30" s="18">
        <v>140</v>
      </c>
      <c r="C30" s="31">
        <f>28228.3+375+2287+13187</f>
        <v>44077.3</v>
      </c>
      <c r="D30" s="31">
        <f>28228.3+375+2287+13187</f>
        <v>44077.3</v>
      </c>
      <c r="E30" s="29">
        <f>C30-D30</f>
        <v>0</v>
      </c>
    </row>
    <row r="31" spans="1:12" ht="15.75" customHeight="1">
      <c r="A31" s="20" t="s">
        <v>13</v>
      </c>
      <c r="B31" s="18">
        <v>150</v>
      </c>
      <c r="C31" s="31"/>
      <c r="D31" s="31"/>
      <c r="E31" s="29">
        <f>C31-D31</f>
        <v>0</v>
      </c>
      <c r="L31" s="33"/>
    </row>
    <row r="32" spans="1:5" ht="14.25" customHeight="1">
      <c r="A32" s="20" t="s">
        <v>36</v>
      </c>
      <c r="B32" s="18">
        <v>160</v>
      </c>
      <c r="C32" s="31"/>
      <c r="D32" s="31"/>
      <c r="E32" s="29">
        <f aca="true" t="shared" si="1" ref="E32:E39">C32-D32</f>
        <v>0</v>
      </c>
    </row>
    <row r="33" spans="1:5" ht="15" customHeight="1">
      <c r="A33" s="20" t="s">
        <v>12</v>
      </c>
      <c r="B33" s="18">
        <v>170</v>
      </c>
      <c r="C33" s="31">
        <f>23817</f>
        <v>23817</v>
      </c>
      <c r="D33" s="31">
        <f>23817</f>
        <v>23817</v>
      </c>
      <c r="E33" s="29">
        <f t="shared" si="1"/>
        <v>0</v>
      </c>
    </row>
    <row r="34" spans="1:5" ht="14.25" customHeight="1">
      <c r="A34" s="20" t="s">
        <v>37</v>
      </c>
      <c r="B34" s="18">
        <v>180</v>
      </c>
      <c r="C34" s="31"/>
      <c r="D34" s="31"/>
      <c r="E34" s="29">
        <f t="shared" si="1"/>
        <v>0</v>
      </c>
    </row>
    <row r="35" spans="1:5" ht="13.5" customHeight="1">
      <c r="A35" s="20" t="s">
        <v>38</v>
      </c>
      <c r="B35" s="18">
        <v>190</v>
      </c>
      <c r="C35" s="31"/>
      <c r="D35" s="31"/>
      <c r="E35" s="29">
        <f t="shared" si="1"/>
        <v>0</v>
      </c>
    </row>
    <row r="36" spans="1:5" ht="15" customHeight="1">
      <c r="A36" s="20" t="s">
        <v>39</v>
      </c>
      <c r="B36" s="18">
        <v>200</v>
      </c>
      <c r="C36" s="31">
        <f>2572</f>
        <v>2572</v>
      </c>
      <c r="D36" s="31">
        <f>2572</f>
        <v>2572</v>
      </c>
      <c r="E36" s="29">
        <f t="shared" si="1"/>
        <v>0</v>
      </c>
    </row>
    <row r="37" spans="1:10" ht="13.5" customHeight="1">
      <c r="A37" s="20" t="s">
        <v>63</v>
      </c>
      <c r="B37" s="18">
        <v>210</v>
      </c>
      <c r="C37" s="31">
        <f>27830+322900</f>
        <v>350730</v>
      </c>
      <c r="D37" s="31">
        <f>27830+322900+41099-323209.1</f>
        <v>68619.90000000002</v>
      </c>
      <c r="E37" s="29">
        <f t="shared" si="1"/>
        <v>282110.1</v>
      </c>
      <c r="J37" s="33"/>
    </row>
    <row r="38" spans="1:5" ht="14.25" customHeight="1">
      <c r="A38" s="20" t="s">
        <v>65</v>
      </c>
      <c r="B38" s="18">
        <v>220</v>
      </c>
      <c r="C38" s="31">
        <v>115163.6</v>
      </c>
      <c r="D38" s="31">
        <v>115163.6</v>
      </c>
      <c r="E38" s="29">
        <f t="shared" si="1"/>
        <v>0</v>
      </c>
    </row>
    <row r="39" spans="1:5" ht="12.75" customHeight="1">
      <c r="A39" s="20" t="s">
        <v>54</v>
      </c>
      <c r="B39" s="18">
        <v>230</v>
      </c>
      <c r="C39" s="31">
        <v>276</v>
      </c>
      <c r="D39" s="31">
        <v>276</v>
      </c>
      <c r="E39" s="29">
        <f t="shared" si="1"/>
        <v>0</v>
      </c>
    </row>
    <row r="40" spans="1:11" ht="12.75" customHeight="1">
      <c r="A40" s="20" t="s">
        <v>41</v>
      </c>
      <c r="B40" s="18">
        <v>240</v>
      </c>
      <c r="C40" s="31"/>
      <c r="D40" s="31"/>
      <c r="E40" s="29"/>
      <c r="J40" s="36"/>
      <c r="K40" s="33"/>
    </row>
    <row r="41" spans="1:5" ht="13.5" customHeight="1">
      <c r="A41" s="20" t="s">
        <v>42</v>
      </c>
      <c r="B41" s="18">
        <v>250</v>
      </c>
      <c r="C41" s="31"/>
      <c r="D41" s="31"/>
      <c r="E41" s="29"/>
    </row>
    <row r="42" spans="1:8" ht="15" customHeight="1">
      <c r="A42" s="20" t="s">
        <v>43</v>
      </c>
      <c r="B42" s="18">
        <v>270</v>
      </c>
      <c r="C42" s="29"/>
      <c r="D42" s="29"/>
      <c r="E42" s="31">
        <f>D14+D15-D16</f>
        <v>323209.1</v>
      </c>
      <c r="F42" s="33"/>
      <c r="H42" s="35"/>
    </row>
    <row r="43" spans="1:6" ht="21.75" customHeight="1">
      <c r="A43" s="12" t="s">
        <v>27</v>
      </c>
      <c r="B43" s="9"/>
      <c r="D43" s="9" t="s">
        <v>23</v>
      </c>
      <c r="E43" s="24"/>
      <c r="F43" s="24"/>
    </row>
    <row r="44" spans="1:6" ht="11.25" customHeight="1">
      <c r="A44" s="1"/>
      <c r="B44" s="10" t="s">
        <v>24</v>
      </c>
      <c r="D44" s="40" t="s">
        <v>25</v>
      </c>
      <c r="E44" s="40"/>
      <c r="F44" s="23"/>
    </row>
    <row r="45" spans="1:6" ht="32.25" customHeight="1">
      <c r="A45" s="12" t="s">
        <v>28</v>
      </c>
      <c r="B45" s="9"/>
      <c r="D45" s="9" t="s">
        <v>26</v>
      </c>
      <c r="E45" s="24"/>
      <c r="F45" s="24"/>
    </row>
    <row r="46" spans="2:6" ht="11.25" customHeight="1">
      <c r="B46" s="10" t="s">
        <v>24</v>
      </c>
      <c r="D46" s="40" t="s">
        <v>25</v>
      </c>
      <c r="E46" s="40"/>
      <c r="F46" s="23"/>
    </row>
  </sheetData>
  <sheetProtection/>
  <mergeCells count="12">
    <mergeCell ref="B11:B12"/>
    <mergeCell ref="C11:C12"/>
    <mergeCell ref="D11:D12"/>
    <mergeCell ref="E11:E12"/>
    <mergeCell ref="D44:E44"/>
    <mergeCell ref="D46:E46"/>
    <mergeCell ref="A1:E1"/>
    <mergeCell ref="A2:E2"/>
    <mergeCell ref="B5:E5"/>
    <mergeCell ref="B6:E6"/>
    <mergeCell ref="B7:E7"/>
    <mergeCell ref="A11:A12"/>
  </mergeCells>
  <printOptions/>
  <pageMargins left="0.7" right="0.7" top="0.75" bottom="0.75" header="0.3" footer="0.3"/>
  <pageSetup horizontalDpi="600" verticalDpi="600" orientation="portrait" paperSize="9" scale="88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46"/>
  <sheetViews>
    <sheetView view="pageBreakPreview" zoomScaleSheetLayoutView="100" zoomScalePageLayoutView="0" workbookViewId="0" topLeftCell="A25">
      <selection activeCell="G4" sqref="G4"/>
    </sheetView>
  </sheetViews>
  <sheetFormatPr defaultColWidth="9.140625" defaultRowHeight="12.75"/>
  <cols>
    <col min="1" max="1" width="35.57421875" style="0" customWidth="1"/>
    <col min="2" max="2" width="13.28125" style="0" customWidth="1"/>
    <col min="3" max="3" width="16.28125" style="0" customWidth="1"/>
    <col min="4" max="4" width="16.00390625" style="0" customWidth="1"/>
    <col min="5" max="5" width="16.7109375" style="0" customWidth="1"/>
  </cols>
  <sheetData>
    <row r="1" spans="1:5" ht="12.75">
      <c r="A1" s="41" t="s">
        <v>44</v>
      </c>
      <c r="B1" s="41"/>
      <c r="C1" s="41"/>
      <c r="D1" s="41"/>
      <c r="E1" s="41"/>
    </row>
    <row r="2" spans="1:5" ht="17.25" customHeight="1">
      <c r="A2" s="42" t="s">
        <v>56</v>
      </c>
      <c r="B2" s="42"/>
      <c r="C2" s="42"/>
      <c r="D2" s="42"/>
      <c r="E2" s="42"/>
    </row>
    <row r="3" ht="15.75">
      <c r="A3" s="16"/>
    </row>
    <row r="4" spans="1:8" s="2" customFormat="1" ht="24.75" customHeight="1">
      <c r="A4" s="5" t="s">
        <v>14</v>
      </c>
      <c r="B4" s="6" t="s">
        <v>15</v>
      </c>
      <c r="C4" s="5"/>
      <c r="D4" s="5"/>
      <c r="E4" s="7"/>
      <c r="F4" s="5"/>
      <c r="G4" s="17"/>
      <c r="H4" s="8"/>
    </row>
    <row r="5" spans="1:8" s="2" customFormat="1" ht="24.75" customHeight="1">
      <c r="A5" s="5" t="s">
        <v>22</v>
      </c>
      <c r="B5" s="43" t="s">
        <v>9</v>
      </c>
      <c r="C5" s="43"/>
      <c r="D5" s="43"/>
      <c r="E5" s="43"/>
      <c r="F5" s="21"/>
      <c r="G5" s="4"/>
      <c r="H5" s="13"/>
    </row>
    <row r="6" spans="1:8" s="2" customFormat="1" ht="24.75" customHeight="1">
      <c r="A6" s="5" t="s">
        <v>18</v>
      </c>
      <c r="B6" s="44" t="s">
        <v>19</v>
      </c>
      <c r="C6" s="44"/>
      <c r="D6" s="44"/>
      <c r="E6" s="44"/>
      <c r="F6" s="6"/>
      <c r="G6" s="3"/>
      <c r="H6" s="14"/>
    </row>
    <row r="7" spans="1:8" s="2" customFormat="1" ht="24.75" customHeight="1">
      <c r="A7" s="5" t="s">
        <v>16</v>
      </c>
      <c r="B7" s="43" t="s">
        <v>17</v>
      </c>
      <c r="C7" s="43"/>
      <c r="D7" s="43"/>
      <c r="E7" s="43"/>
      <c r="F7" s="21"/>
      <c r="G7" s="3"/>
      <c r="H7" s="14"/>
    </row>
    <row r="8" spans="1:8" s="2" customFormat="1" ht="24.75" customHeight="1">
      <c r="A8" s="5" t="s">
        <v>21</v>
      </c>
      <c r="B8" s="6" t="s">
        <v>64</v>
      </c>
      <c r="C8" s="5"/>
      <c r="D8" s="5"/>
      <c r="E8" s="7"/>
      <c r="F8" s="5"/>
      <c r="G8" s="5"/>
      <c r="H8" s="4"/>
    </row>
    <row r="9" spans="1:8" s="2" customFormat="1" ht="24.75" customHeight="1">
      <c r="A9" s="5" t="s">
        <v>60</v>
      </c>
      <c r="B9" s="6" t="s">
        <v>62</v>
      </c>
      <c r="C9" s="5"/>
      <c r="D9" s="5"/>
      <c r="E9" s="7"/>
      <c r="F9" s="5"/>
      <c r="G9" s="5"/>
      <c r="H9" s="4"/>
    </row>
    <row r="10" spans="1:8" s="2" customFormat="1" ht="24.75" customHeight="1">
      <c r="A10" s="5" t="s">
        <v>20</v>
      </c>
      <c r="B10" s="6" t="s">
        <v>10</v>
      </c>
      <c r="C10" s="5"/>
      <c r="D10" s="5"/>
      <c r="E10" s="7"/>
      <c r="F10" s="5"/>
      <c r="G10" s="5"/>
      <c r="H10" s="4"/>
    </row>
    <row r="11" spans="1:5" s="22" customFormat="1" ht="22.5" customHeight="1">
      <c r="A11" s="39" t="s">
        <v>29</v>
      </c>
      <c r="B11" s="39" t="s">
        <v>30</v>
      </c>
      <c r="C11" s="39" t="s">
        <v>46</v>
      </c>
      <c r="D11" s="38" t="s">
        <v>45</v>
      </c>
      <c r="E11" s="39" t="s">
        <v>31</v>
      </c>
    </row>
    <row r="12" spans="1:5" s="22" customFormat="1" ht="23.25" customHeight="1">
      <c r="A12" s="39"/>
      <c r="B12" s="39"/>
      <c r="C12" s="39"/>
      <c r="D12" s="38"/>
      <c r="E12" s="39"/>
    </row>
    <row r="13" spans="1:5" ht="13.5" customHeight="1">
      <c r="A13" s="18">
        <v>1</v>
      </c>
      <c r="B13" s="19">
        <v>2</v>
      </c>
      <c r="C13" s="18">
        <v>3</v>
      </c>
      <c r="D13" s="18">
        <v>4</v>
      </c>
      <c r="E13" s="18">
        <v>5</v>
      </c>
    </row>
    <row r="14" spans="1:5" ht="25.5" customHeight="1">
      <c r="A14" s="27" t="s">
        <v>58</v>
      </c>
      <c r="B14" s="28" t="s">
        <v>59</v>
      </c>
      <c r="C14" s="30">
        <v>14932.7</v>
      </c>
      <c r="D14" s="30">
        <f>C14</f>
        <v>14932.7</v>
      </c>
      <c r="E14" s="29">
        <f>C14-D14</f>
        <v>0</v>
      </c>
    </row>
    <row r="15" spans="1:5" ht="27" customHeight="1">
      <c r="A15" s="20" t="s">
        <v>57</v>
      </c>
      <c r="B15" s="26" t="s">
        <v>1</v>
      </c>
      <c r="C15" s="31">
        <f>125728.7+11394.9</f>
        <v>137123.6</v>
      </c>
      <c r="D15" s="31">
        <f>C15</f>
        <v>137123.6</v>
      </c>
      <c r="E15" s="30">
        <f>C15-D15</f>
        <v>0</v>
      </c>
    </row>
    <row r="16" spans="1:5" ht="13.5" customHeight="1">
      <c r="A16" s="20" t="s">
        <v>47</v>
      </c>
      <c r="B16" s="26" t="s">
        <v>2</v>
      </c>
      <c r="C16" s="31">
        <f>C17+C29</f>
        <v>137123.6</v>
      </c>
      <c r="D16" s="31">
        <f>D17+D29</f>
        <v>152056.30000000002</v>
      </c>
      <c r="E16" s="32">
        <f>C16-D16</f>
        <v>-14932.700000000012</v>
      </c>
    </row>
    <row r="17" spans="1:5" ht="40.5" customHeight="1">
      <c r="A17" s="25" t="s">
        <v>48</v>
      </c>
      <c r="B17" s="26"/>
      <c r="C17" s="32">
        <f>SUM(C18:C28)</f>
        <v>99382.20000000001</v>
      </c>
      <c r="D17" s="32">
        <f>SUM(D18:D28)</f>
        <v>99382.20000000001</v>
      </c>
      <c r="E17" s="30">
        <f>C17-D17</f>
        <v>0</v>
      </c>
    </row>
    <row r="18" spans="1:5" ht="13.5" customHeight="1">
      <c r="A18" s="20" t="s">
        <v>11</v>
      </c>
      <c r="B18" s="26" t="s">
        <v>3</v>
      </c>
      <c r="C18" s="31">
        <f>33545+2000+9697.9+671</f>
        <v>45913.9</v>
      </c>
      <c r="D18" s="31">
        <f>33545+2000+9697.9+671</f>
        <v>45913.9</v>
      </c>
      <c r="E18" s="31">
        <f>C18-D18</f>
        <v>0</v>
      </c>
    </row>
    <row r="19" spans="1:5" ht="14.25" customHeight="1">
      <c r="A19" s="20" t="s">
        <v>0</v>
      </c>
      <c r="B19" s="26" t="s">
        <v>4</v>
      </c>
      <c r="C19" s="31"/>
      <c r="D19" s="31"/>
      <c r="E19" s="31">
        <f aca="true" t="shared" si="0" ref="E19:E28">C19-D19</f>
        <v>0</v>
      </c>
    </row>
    <row r="20" spans="1:5" ht="12.75" customHeight="1">
      <c r="A20" s="20" t="s">
        <v>32</v>
      </c>
      <c r="B20" s="26" t="s">
        <v>5</v>
      </c>
      <c r="C20" s="31"/>
      <c r="D20" s="31"/>
      <c r="E20" s="31">
        <f t="shared" si="0"/>
        <v>0</v>
      </c>
    </row>
    <row r="21" spans="1:5" ht="26.25" customHeight="1">
      <c r="A21" s="20" t="s">
        <v>33</v>
      </c>
      <c r="B21" s="26" t="s">
        <v>6</v>
      </c>
      <c r="C21" s="31">
        <f>1056+671+303.9+195.4</f>
        <v>2226.3</v>
      </c>
      <c r="D21" s="31">
        <f>1056+671+303.9+195.4</f>
        <v>2226.3</v>
      </c>
      <c r="E21" s="31">
        <f t="shared" si="0"/>
        <v>0</v>
      </c>
    </row>
    <row r="22" spans="1:5" ht="12" customHeight="1">
      <c r="A22" s="20" t="s">
        <v>49</v>
      </c>
      <c r="B22" s="26" t="s">
        <v>7</v>
      </c>
      <c r="C22" s="31"/>
      <c r="D22" s="31"/>
      <c r="E22" s="31">
        <f t="shared" si="0"/>
        <v>0</v>
      </c>
    </row>
    <row r="23" spans="1:5" ht="12" customHeight="1">
      <c r="A23" s="20" t="s">
        <v>50</v>
      </c>
      <c r="B23" s="26">
        <v>80</v>
      </c>
      <c r="C23" s="31"/>
      <c r="D23" s="31"/>
      <c r="E23" s="31">
        <f t="shared" si="0"/>
        <v>0</v>
      </c>
    </row>
    <row r="24" spans="1:5" ht="13.5" customHeight="1">
      <c r="A24" s="20" t="s">
        <v>34</v>
      </c>
      <c r="B24" s="26" t="s">
        <v>8</v>
      </c>
      <c r="C24" s="31"/>
      <c r="D24" s="31"/>
      <c r="E24" s="31">
        <f t="shared" si="0"/>
        <v>0</v>
      </c>
    </row>
    <row r="25" spans="1:5" ht="12" customHeight="1">
      <c r="A25" s="20" t="s">
        <v>51</v>
      </c>
      <c r="B25" s="26">
        <v>100</v>
      </c>
      <c r="C25" s="31">
        <f>1812+526.7</f>
        <v>2338.7</v>
      </c>
      <c r="D25" s="31">
        <f>1812+526.7</f>
        <v>2338.7</v>
      </c>
      <c r="E25" s="31">
        <f t="shared" si="0"/>
        <v>0</v>
      </c>
    </row>
    <row r="26" spans="1:5" ht="13.5" customHeight="1">
      <c r="A26" s="20" t="s">
        <v>52</v>
      </c>
      <c r="B26" s="18">
        <v>110</v>
      </c>
      <c r="C26" s="31"/>
      <c r="D26" s="31"/>
      <c r="E26" s="31">
        <f t="shared" si="0"/>
        <v>0</v>
      </c>
    </row>
    <row r="27" spans="1:5" ht="15" customHeight="1">
      <c r="A27" s="20" t="s">
        <v>53</v>
      </c>
      <c r="B27" s="18">
        <v>120</v>
      </c>
      <c r="C27" s="31"/>
      <c r="D27" s="31"/>
      <c r="E27" s="31">
        <f t="shared" si="0"/>
        <v>0</v>
      </c>
    </row>
    <row r="28" spans="1:5" ht="14.25" customHeight="1">
      <c r="A28" s="20" t="s">
        <v>54</v>
      </c>
      <c r="B28" s="18">
        <v>130</v>
      </c>
      <c r="C28" s="31">
        <f>689+524+47690.3</f>
        <v>48903.3</v>
      </c>
      <c r="D28" s="31">
        <f>689+524+47690.3</f>
        <v>48903.3</v>
      </c>
      <c r="E28" s="31">
        <f t="shared" si="0"/>
        <v>0</v>
      </c>
    </row>
    <row r="29" spans="1:5" ht="38.25" customHeight="1">
      <c r="A29" s="25" t="s">
        <v>55</v>
      </c>
      <c r="B29" s="18"/>
      <c r="C29" s="32">
        <f>SUM(C30:C41)</f>
        <v>37741.4</v>
      </c>
      <c r="D29" s="32">
        <f>SUM(D30:D41)</f>
        <v>52674.100000000006</v>
      </c>
      <c r="E29" s="32">
        <f>C29-D29</f>
        <v>-14932.700000000004</v>
      </c>
    </row>
    <row r="30" spans="1:5" ht="15" customHeight="1">
      <c r="A30" s="20" t="s">
        <v>35</v>
      </c>
      <c r="B30" s="18">
        <v>140</v>
      </c>
      <c r="C30" s="31">
        <f>17931.7+11769</f>
        <v>29700.7</v>
      </c>
      <c r="D30" s="31">
        <f>17931.7+11769</f>
        <v>29700.7</v>
      </c>
      <c r="E30" s="31">
        <f>C30-D30</f>
        <v>0</v>
      </c>
    </row>
    <row r="31" spans="1:5" ht="15.75" customHeight="1">
      <c r="A31" s="20" t="s">
        <v>13</v>
      </c>
      <c r="B31" s="18">
        <v>150</v>
      </c>
      <c r="C31" s="31"/>
      <c r="D31" s="31"/>
      <c r="E31" s="31">
        <f aca="true" t="shared" si="1" ref="E31:E37">C31-D31</f>
        <v>0</v>
      </c>
    </row>
    <row r="32" spans="1:5" ht="14.25" customHeight="1">
      <c r="A32" s="20" t="s">
        <v>36</v>
      </c>
      <c r="B32" s="18">
        <v>160</v>
      </c>
      <c r="C32" s="31"/>
      <c r="D32" s="31"/>
      <c r="E32" s="31">
        <f t="shared" si="1"/>
        <v>0</v>
      </c>
    </row>
    <row r="33" spans="1:5" ht="15" customHeight="1">
      <c r="A33" s="20" t="s">
        <v>12</v>
      </c>
      <c r="B33" s="18">
        <v>170</v>
      </c>
      <c r="C33" s="31">
        <v>7960.7</v>
      </c>
      <c r="D33" s="31">
        <v>7960.7</v>
      </c>
      <c r="E33" s="31">
        <f t="shared" si="1"/>
        <v>0</v>
      </c>
    </row>
    <row r="34" spans="1:5" ht="14.25" customHeight="1">
      <c r="A34" s="20" t="s">
        <v>37</v>
      </c>
      <c r="B34" s="18">
        <v>180</v>
      </c>
      <c r="C34" s="29"/>
      <c r="D34" s="29"/>
      <c r="E34" s="31">
        <f t="shared" si="1"/>
        <v>0</v>
      </c>
    </row>
    <row r="35" spans="1:5" ht="13.5" customHeight="1">
      <c r="A35" s="20" t="s">
        <v>38</v>
      </c>
      <c r="B35" s="18">
        <v>190</v>
      </c>
      <c r="C35" s="29"/>
      <c r="D35" s="29"/>
      <c r="E35" s="31">
        <f t="shared" si="1"/>
        <v>0</v>
      </c>
    </row>
    <row r="36" spans="1:5" ht="15" customHeight="1">
      <c r="A36" s="20" t="s">
        <v>39</v>
      </c>
      <c r="B36" s="18">
        <v>200</v>
      </c>
      <c r="C36" s="29"/>
      <c r="D36" s="29"/>
      <c r="E36" s="31">
        <f t="shared" si="1"/>
        <v>0</v>
      </c>
    </row>
    <row r="37" spans="1:5" ht="13.5" customHeight="1">
      <c r="A37" s="20" t="s">
        <v>63</v>
      </c>
      <c r="B37" s="18">
        <v>210</v>
      </c>
      <c r="C37" s="29">
        <v>80</v>
      </c>
      <c r="D37" s="29">
        <f>80+14932.7</f>
        <v>15012.7</v>
      </c>
      <c r="E37" s="31">
        <f t="shared" si="1"/>
        <v>-14932.7</v>
      </c>
    </row>
    <row r="38" spans="1:5" ht="14.25" customHeight="1">
      <c r="A38" s="20" t="s">
        <v>40</v>
      </c>
      <c r="B38" s="18">
        <v>220</v>
      </c>
      <c r="C38" s="29"/>
      <c r="D38" s="29"/>
      <c r="E38" s="29"/>
    </row>
    <row r="39" spans="1:5" ht="12.75" customHeight="1">
      <c r="A39" s="20" t="s">
        <v>54</v>
      </c>
      <c r="B39" s="18">
        <v>230</v>
      </c>
      <c r="C39" s="29"/>
      <c r="D39" s="29"/>
      <c r="E39" s="29"/>
    </row>
    <row r="40" spans="1:5" ht="12.75" customHeight="1">
      <c r="A40" s="20" t="s">
        <v>41</v>
      </c>
      <c r="B40" s="18">
        <v>240</v>
      </c>
      <c r="C40" s="29"/>
      <c r="D40" s="29"/>
      <c r="E40" s="29"/>
    </row>
    <row r="41" spans="1:5" ht="13.5" customHeight="1">
      <c r="A41" s="20" t="s">
        <v>42</v>
      </c>
      <c r="B41" s="18">
        <v>250</v>
      </c>
      <c r="C41" s="29"/>
      <c r="D41" s="29"/>
      <c r="E41" s="29"/>
    </row>
    <row r="42" spans="1:5" ht="15" customHeight="1">
      <c r="A42" s="20" t="s">
        <v>43</v>
      </c>
      <c r="B42" s="18">
        <v>270</v>
      </c>
      <c r="C42" s="29"/>
      <c r="D42" s="29"/>
      <c r="E42" s="34">
        <f>D14+D15-D16</f>
        <v>0</v>
      </c>
    </row>
    <row r="43" spans="1:6" ht="21.75" customHeight="1">
      <c r="A43" s="12" t="s">
        <v>27</v>
      </c>
      <c r="B43" s="9"/>
      <c r="D43" s="9" t="s">
        <v>23</v>
      </c>
      <c r="E43" s="24"/>
      <c r="F43" s="24"/>
    </row>
    <row r="44" spans="1:6" ht="11.25" customHeight="1">
      <c r="A44" s="1"/>
      <c r="B44" s="10" t="s">
        <v>24</v>
      </c>
      <c r="D44" s="11" t="s">
        <v>25</v>
      </c>
      <c r="E44" s="23"/>
      <c r="F44" s="23"/>
    </row>
    <row r="45" spans="1:6" ht="32.25" customHeight="1">
      <c r="A45" s="12" t="s">
        <v>28</v>
      </c>
      <c r="B45" s="9"/>
      <c r="D45" s="9" t="s">
        <v>26</v>
      </c>
      <c r="E45" s="24"/>
      <c r="F45" s="24"/>
    </row>
    <row r="46" spans="2:6" ht="11.25" customHeight="1">
      <c r="B46" s="10" t="s">
        <v>24</v>
      </c>
      <c r="D46" s="11" t="s">
        <v>25</v>
      </c>
      <c r="E46" s="23"/>
      <c r="F46" s="23"/>
    </row>
  </sheetData>
  <sheetProtection/>
  <mergeCells count="10">
    <mergeCell ref="A1:E1"/>
    <mergeCell ref="A2:E2"/>
    <mergeCell ref="B5:E5"/>
    <mergeCell ref="B6:E6"/>
    <mergeCell ref="B7:E7"/>
    <mergeCell ref="A11:A12"/>
    <mergeCell ref="B11:B12"/>
    <mergeCell ref="C11:C12"/>
    <mergeCell ref="D11:D12"/>
    <mergeCell ref="E11:E12"/>
  </mergeCells>
  <printOptions/>
  <pageMargins left="0.7" right="0.7" top="0.75" bottom="0.75" header="0.3" footer="0.3"/>
  <pageSetup horizontalDpi="600" verticalDpi="600" orientation="portrait" paperSize="9" scale="88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6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35.57421875" style="0" customWidth="1"/>
    <col min="2" max="2" width="13.28125" style="0" customWidth="1"/>
    <col min="3" max="3" width="16.28125" style="0" customWidth="1"/>
    <col min="4" max="4" width="16.00390625" style="0" customWidth="1"/>
    <col min="5" max="5" width="16.7109375" style="0" customWidth="1"/>
    <col min="7" max="7" width="12.57421875" style="0" customWidth="1"/>
  </cols>
  <sheetData>
    <row r="1" spans="1:5" ht="17.25" customHeight="1">
      <c r="A1" s="41" t="s">
        <v>44</v>
      </c>
      <c r="B1" s="41"/>
      <c r="C1" s="41"/>
      <c r="D1" s="41"/>
      <c r="E1" s="41"/>
    </row>
    <row r="2" spans="1:5" ht="17.25" customHeight="1">
      <c r="A2" s="42" t="s">
        <v>56</v>
      </c>
      <c r="B2" s="42"/>
      <c r="C2" s="42"/>
      <c r="D2" s="42"/>
      <c r="E2" s="42"/>
    </row>
    <row r="3" ht="15.75">
      <c r="A3" s="16"/>
    </row>
    <row r="4" spans="1:8" s="2" customFormat="1" ht="24.75" customHeight="1">
      <c r="A4" s="5" t="s">
        <v>14</v>
      </c>
      <c r="B4" s="6" t="s">
        <v>15</v>
      </c>
      <c r="C4" s="5"/>
      <c r="D4" s="5"/>
      <c r="E4" s="7"/>
      <c r="F4" s="5"/>
      <c r="G4" s="17"/>
      <c r="H4" s="8"/>
    </row>
    <row r="5" spans="1:8" s="2" customFormat="1" ht="24.75" customHeight="1">
      <c r="A5" s="5" t="s">
        <v>22</v>
      </c>
      <c r="B5" s="43" t="s">
        <v>9</v>
      </c>
      <c r="C5" s="43"/>
      <c r="D5" s="43"/>
      <c r="E5" s="43"/>
      <c r="F5" s="21"/>
      <c r="G5" s="4"/>
      <c r="H5" s="13"/>
    </row>
    <row r="6" spans="1:8" s="2" customFormat="1" ht="24.75" customHeight="1">
      <c r="A6" s="5" t="s">
        <v>18</v>
      </c>
      <c r="B6" s="44" t="s">
        <v>19</v>
      </c>
      <c r="C6" s="44"/>
      <c r="D6" s="44"/>
      <c r="E6" s="44"/>
      <c r="F6" s="6"/>
      <c r="G6" s="3"/>
      <c r="H6" s="14"/>
    </row>
    <row r="7" spans="1:8" s="2" customFormat="1" ht="24.75" customHeight="1">
      <c r="A7" s="5" t="s">
        <v>16</v>
      </c>
      <c r="B7" s="43" t="s">
        <v>67</v>
      </c>
      <c r="C7" s="43"/>
      <c r="D7" s="43"/>
      <c r="E7" s="43"/>
      <c r="F7" s="21"/>
      <c r="G7" s="3"/>
      <c r="H7" s="14"/>
    </row>
    <row r="8" spans="1:8" s="2" customFormat="1" ht="24.75" customHeight="1">
      <c r="A8" s="5" t="s">
        <v>21</v>
      </c>
      <c r="B8" s="6" t="s">
        <v>64</v>
      </c>
      <c r="C8" s="5"/>
      <c r="D8" s="5"/>
      <c r="E8" s="7"/>
      <c r="F8" s="5"/>
      <c r="G8" s="5"/>
      <c r="H8" s="4"/>
    </row>
    <row r="9" spans="1:8" s="2" customFormat="1" ht="24.75" customHeight="1">
      <c r="A9" s="5" t="s">
        <v>60</v>
      </c>
      <c r="B9" s="6" t="s">
        <v>66</v>
      </c>
      <c r="C9" s="5"/>
      <c r="D9" s="5"/>
      <c r="E9" s="7"/>
      <c r="F9" s="5"/>
      <c r="G9" s="5"/>
      <c r="H9" s="4"/>
    </row>
    <row r="10" spans="1:8" s="2" customFormat="1" ht="24.75" customHeight="1">
      <c r="A10" s="5" t="s">
        <v>20</v>
      </c>
      <c r="B10" s="6" t="s">
        <v>10</v>
      </c>
      <c r="C10" s="5"/>
      <c r="D10" s="5"/>
      <c r="E10" s="7"/>
      <c r="F10" s="5"/>
      <c r="G10" s="5"/>
      <c r="H10" s="4"/>
    </row>
    <row r="11" spans="1:5" s="22" customFormat="1" ht="22.5" customHeight="1">
      <c r="A11" s="39" t="s">
        <v>29</v>
      </c>
      <c r="B11" s="39" t="s">
        <v>30</v>
      </c>
      <c r="C11" s="39" t="s">
        <v>46</v>
      </c>
      <c r="D11" s="38" t="s">
        <v>45</v>
      </c>
      <c r="E11" s="39" t="s">
        <v>31</v>
      </c>
    </row>
    <row r="12" spans="1:5" s="22" customFormat="1" ht="23.25" customHeight="1">
      <c r="A12" s="39"/>
      <c r="B12" s="39"/>
      <c r="C12" s="39"/>
      <c r="D12" s="38"/>
      <c r="E12" s="39"/>
    </row>
    <row r="13" spans="1:5" ht="13.5" customHeight="1">
      <c r="A13" s="18">
        <v>1</v>
      </c>
      <c r="B13" s="19">
        <v>2</v>
      </c>
      <c r="C13" s="18">
        <v>3</v>
      </c>
      <c r="D13" s="18">
        <v>4</v>
      </c>
      <c r="E13" s="18">
        <v>5</v>
      </c>
    </row>
    <row r="14" spans="1:5" ht="25.5" customHeight="1">
      <c r="A14" s="27" t="s">
        <v>58</v>
      </c>
      <c r="B14" s="28" t="s">
        <v>59</v>
      </c>
      <c r="C14" s="32">
        <v>0</v>
      </c>
      <c r="D14" s="32">
        <f>C14</f>
        <v>0</v>
      </c>
      <c r="E14" s="30">
        <f aca="true" t="shared" si="0" ref="E14:E21">C14-D14</f>
        <v>0</v>
      </c>
    </row>
    <row r="15" spans="1:5" ht="15" customHeight="1">
      <c r="A15" s="20" t="s">
        <v>57</v>
      </c>
      <c r="B15" s="26" t="s">
        <v>1</v>
      </c>
      <c r="C15" s="31">
        <f>C16</f>
        <v>262254.2</v>
      </c>
      <c r="D15" s="31">
        <f>C15</f>
        <v>262254.2</v>
      </c>
      <c r="E15" s="30">
        <f t="shared" si="0"/>
        <v>0</v>
      </c>
    </row>
    <row r="16" spans="1:5" ht="13.5" customHeight="1">
      <c r="A16" s="20" t="s">
        <v>47</v>
      </c>
      <c r="B16" s="26" t="s">
        <v>2</v>
      </c>
      <c r="C16" s="31">
        <f>C17+C29</f>
        <v>262254.2</v>
      </c>
      <c r="D16" s="31">
        <f>D17+D29</f>
        <v>262254.2</v>
      </c>
      <c r="E16" s="30">
        <f t="shared" si="0"/>
        <v>0</v>
      </c>
    </row>
    <row r="17" spans="1:6" ht="40.5" customHeight="1">
      <c r="A17" s="25" t="s">
        <v>48</v>
      </c>
      <c r="B17" s="26"/>
      <c r="C17" s="32">
        <f>SUM(C18:C28)</f>
        <v>0</v>
      </c>
      <c r="D17" s="32">
        <f>SUM(D18:D28)</f>
        <v>0</v>
      </c>
      <c r="E17" s="30">
        <f t="shared" si="0"/>
        <v>0</v>
      </c>
      <c r="F17" s="33"/>
    </row>
    <row r="18" spans="1:5" ht="13.5" customHeight="1">
      <c r="A18" s="20" t="s">
        <v>11</v>
      </c>
      <c r="B18" s="26" t="s">
        <v>3</v>
      </c>
      <c r="C18" s="31"/>
      <c r="D18" s="31"/>
      <c r="E18" s="29">
        <f t="shared" si="0"/>
        <v>0</v>
      </c>
    </row>
    <row r="19" spans="1:5" ht="14.25" customHeight="1">
      <c r="A19" s="20" t="s">
        <v>0</v>
      </c>
      <c r="B19" s="26" t="s">
        <v>4</v>
      </c>
      <c r="C19" s="31"/>
      <c r="D19" s="31"/>
      <c r="E19" s="29">
        <f t="shared" si="0"/>
        <v>0</v>
      </c>
    </row>
    <row r="20" spans="1:5" ht="12.75" customHeight="1">
      <c r="A20" s="20" t="s">
        <v>32</v>
      </c>
      <c r="B20" s="26" t="s">
        <v>5</v>
      </c>
      <c r="C20" s="31"/>
      <c r="D20" s="31"/>
      <c r="E20" s="29">
        <f t="shared" si="0"/>
        <v>0</v>
      </c>
    </row>
    <row r="21" spans="1:7" ht="26.25" customHeight="1">
      <c r="A21" s="20" t="s">
        <v>33</v>
      </c>
      <c r="B21" s="26" t="s">
        <v>6</v>
      </c>
      <c r="C21" s="31"/>
      <c r="D21" s="31"/>
      <c r="E21" s="29">
        <f t="shared" si="0"/>
        <v>0</v>
      </c>
      <c r="G21" s="33"/>
    </row>
    <row r="22" spans="1:5" ht="12" customHeight="1">
      <c r="A22" s="20" t="s">
        <v>49</v>
      </c>
      <c r="B22" s="26" t="s">
        <v>7</v>
      </c>
      <c r="C22" s="31"/>
      <c r="D22" s="31"/>
      <c r="E22" s="29"/>
    </row>
    <row r="23" spans="1:7" ht="12" customHeight="1">
      <c r="A23" s="20" t="s">
        <v>50</v>
      </c>
      <c r="B23" s="26">
        <v>80</v>
      </c>
      <c r="C23" s="31"/>
      <c r="D23" s="31"/>
      <c r="E23" s="29"/>
      <c r="G23" s="33"/>
    </row>
    <row r="24" spans="1:5" ht="13.5" customHeight="1">
      <c r="A24" s="20" t="s">
        <v>34</v>
      </c>
      <c r="B24" s="26" t="s">
        <v>8</v>
      </c>
      <c r="C24" s="31"/>
      <c r="D24" s="31"/>
      <c r="E24" s="29"/>
    </row>
    <row r="25" spans="1:7" ht="12" customHeight="1">
      <c r="A25" s="20" t="s">
        <v>51</v>
      </c>
      <c r="B25" s="26">
        <v>100</v>
      </c>
      <c r="C25" s="31"/>
      <c r="D25" s="31"/>
      <c r="E25" s="29">
        <f>C25-D25</f>
        <v>0</v>
      </c>
      <c r="G25" s="33"/>
    </row>
    <row r="26" spans="1:7" ht="13.5" customHeight="1">
      <c r="A26" s="20" t="s">
        <v>52</v>
      </c>
      <c r="B26" s="18">
        <v>110</v>
      </c>
      <c r="C26" s="31"/>
      <c r="D26" s="31"/>
      <c r="E26" s="29"/>
      <c r="G26" s="33"/>
    </row>
    <row r="27" spans="1:5" ht="15" customHeight="1">
      <c r="A27" s="20" t="s">
        <v>53</v>
      </c>
      <c r="B27" s="18">
        <v>120</v>
      </c>
      <c r="C27" s="31"/>
      <c r="D27" s="31"/>
      <c r="E27" s="29"/>
    </row>
    <row r="28" spans="1:5" ht="14.25" customHeight="1">
      <c r="A28" s="20" t="s">
        <v>54</v>
      </c>
      <c r="B28" s="18">
        <v>130</v>
      </c>
      <c r="C28" s="31"/>
      <c r="D28" s="31"/>
      <c r="E28" s="29">
        <f>C28-D28</f>
        <v>0</v>
      </c>
    </row>
    <row r="29" spans="1:6" ht="38.25" customHeight="1">
      <c r="A29" s="25" t="s">
        <v>55</v>
      </c>
      <c r="B29" s="18"/>
      <c r="C29" s="32">
        <f>SUM(C30:C41)</f>
        <v>262254.2</v>
      </c>
      <c r="D29" s="32">
        <f>SUM(D30:D41)</f>
        <v>262254.2</v>
      </c>
      <c r="E29" s="30">
        <f>C29-D29</f>
        <v>0</v>
      </c>
      <c r="F29" s="15"/>
    </row>
    <row r="30" spans="1:5" ht="15" customHeight="1">
      <c r="A30" s="20" t="s">
        <v>35</v>
      </c>
      <c r="B30" s="18">
        <v>140</v>
      </c>
      <c r="C30" s="31">
        <v>8382.2</v>
      </c>
      <c r="D30" s="31">
        <f>C30</f>
        <v>8382.2</v>
      </c>
      <c r="E30" s="29">
        <f>C30-D30</f>
        <v>0</v>
      </c>
    </row>
    <row r="31" spans="1:12" ht="15.75" customHeight="1">
      <c r="A31" s="20" t="s">
        <v>13</v>
      </c>
      <c r="B31" s="18">
        <v>150</v>
      </c>
      <c r="C31" s="31">
        <f>248872+5000</f>
        <v>253872</v>
      </c>
      <c r="D31" s="31">
        <f>C31</f>
        <v>253872</v>
      </c>
      <c r="E31" s="29">
        <f>C31-D31</f>
        <v>0</v>
      </c>
      <c r="L31" s="33"/>
    </row>
    <row r="32" spans="1:5" ht="14.25" customHeight="1">
      <c r="A32" s="20" t="s">
        <v>36</v>
      </c>
      <c r="B32" s="18">
        <v>160</v>
      </c>
      <c r="C32" s="31"/>
      <c r="D32" s="31"/>
      <c r="E32" s="29">
        <f aca="true" t="shared" si="1" ref="E32:E39">C32-D32</f>
        <v>0</v>
      </c>
    </row>
    <row r="33" spans="1:5" ht="15" customHeight="1">
      <c r="A33" s="20" t="s">
        <v>12</v>
      </c>
      <c r="B33" s="18">
        <v>170</v>
      </c>
      <c r="C33" s="31"/>
      <c r="D33" s="31"/>
      <c r="E33" s="29">
        <f t="shared" si="1"/>
        <v>0</v>
      </c>
    </row>
    <row r="34" spans="1:5" ht="14.25" customHeight="1">
      <c r="A34" s="20" t="s">
        <v>37</v>
      </c>
      <c r="B34" s="18">
        <v>180</v>
      </c>
      <c r="C34" s="31"/>
      <c r="D34" s="31"/>
      <c r="E34" s="29">
        <f t="shared" si="1"/>
        <v>0</v>
      </c>
    </row>
    <row r="35" spans="1:5" ht="13.5" customHeight="1">
      <c r="A35" s="20" t="s">
        <v>38</v>
      </c>
      <c r="B35" s="18">
        <v>190</v>
      </c>
      <c r="C35" s="31"/>
      <c r="D35" s="31"/>
      <c r="E35" s="29">
        <f t="shared" si="1"/>
        <v>0</v>
      </c>
    </row>
    <row r="36" spans="1:5" ht="15" customHeight="1">
      <c r="A36" s="20" t="s">
        <v>39</v>
      </c>
      <c r="B36" s="18">
        <v>200</v>
      </c>
      <c r="C36" s="31"/>
      <c r="D36" s="31"/>
      <c r="E36" s="29">
        <f t="shared" si="1"/>
        <v>0</v>
      </c>
    </row>
    <row r="37" spans="1:10" ht="13.5" customHeight="1">
      <c r="A37" s="20" t="s">
        <v>63</v>
      </c>
      <c r="B37" s="18">
        <v>210</v>
      </c>
      <c r="C37" s="31"/>
      <c r="D37" s="31"/>
      <c r="E37" s="29">
        <f t="shared" si="1"/>
        <v>0</v>
      </c>
      <c r="J37" s="33"/>
    </row>
    <row r="38" spans="1:5" ht="14.25" customHeight="1">
      <c r="A38" s="20" t="s">
        <v>65</v>
      </c>
      <c r="B38" s="18">
        <v>220</v>
      </c>
      <c r="C38" s="31"/>
      <c r="D38" s="31"/>
      <c r="E38" s="29">
        <f t="shared" si="1"/>
        <v>0</v>
      </c>
    </row>
    <row r="39" spans="1:5" ht="12.75" customHeight="1">
      <c r="A39" s="20" t="s">
        <v>54</v>
      </c>
      <c r="B39" s="18">
        <v>230</v>
      </c>
      <c r="C39" s="31"/>
      <c r="D39" s="31"/>
      <c r="E39" s="29">
        <f t="shared" si="1"/>
        <v>0</v>
      </c>
    </row>
    <row r="40" spans="1:11" ht="12.75" customHeight="1">
      <c r="A40" s="20" t="s">
        <v>41</v>
      </c>
      <c r="B40" s="18">
        <v>240</v>
      </c>
      <c r="C40" s="31"/>
      <c r="D40" s="31"/>
      <c r="E40" s="29"/>
      <c r="J40" s="36"/>
      <c r="K40" s="33"/>
    </row>
    <row r="41" spans="1:5" ht="13.5" customHeight="1">
      <c r="A41" s="20" t="s">
        <v>42</v>
      </c>
      <c r="B41" s="18">
        <v>250</v>
      </c>
      <c r="C41" s="31"/>
      <c r="D41" s="31"/>
      <c r="E41" s="29"/>
    </row>
    <row r="42" spans="1:8" ht="15" customHeight="1">
      <c r="A42" s="20" t="s">
        <v>43</v>
      </c>
      <c r="B42" s="18">
        <v>270</v>
      </c>
      <c r="C42" s="29"/>
      <c r="D42" s="29"/>
      <c r="E42" s="31">
        <f>D14+D15-D16</f>
        <v>0</v>
      </c>
      <c r="F42" s="33"/>
      <c r="H42" s="35"/>
    </row>
    <row r="43" spans="1:6" ht="21.75" customHeight="1">
      <c r="A43" s="12" t="s">
        <v>27</v>
      </c>
      <c r="B43" s="9"/>
      <c r="D43" s="9" t="s">
        <v>23</v>
      </c>
      <c r="E43" s="24"/>
      <c r="F43" s="24"/>
    </row>
    <row r="44" spans="1:6" ht="11.25" customHeight="1">
      <c r="A44" s="1"/>
      <c r="B44" s="10" t="s">
        <v>24</v>
      </c>
      <c r="D44" s="40" t="s">
        <v>25</v>
      </c>
      <c r="E44" s="40"/>
      <c r="F44" s="23"/>
    </row>
    <row r="45" spans="1:6" ht="32.25" customHeight="1">
      <c r="A45" s="12" t="s">
        <v>28</v>
      </c>
      <c r="B45" s="9"/>
      <c r="D45" s="9" t="s">
        <v>26</v>
      </c>
      <c r="E45" s="24"/>
      <c r="F45" s="24"/>
    </row>
    <row r="46" spans="2:6" ht="11.25" customHeight="1">
      <c r="B46" s="10" t="s">
        <v>24</v>
      </c>
      <c r="D46" s="40" t="s">
        <v>25</v>
      </c>
      <c r="E46" s="40"/>
      <c r="F46" s="23"/>
    </row>
  </sheetData>
  <sheetProtection/>
  <mergeCells count="12">
    <mergeCell ref="B11:B12"/>
    <mergeCell ref="C11:C12"/>
    <mergeCell ref="D11:D12"/>
    <mergeCell ref="E11:E12"/>
    <mergeCell ref="D44:E44"/>
    <mergeCell ref="D46:E46"/>
    <mergeCell ref="A1:E1"/>
    <mergeCell ref="A2:E2"/>
    <mergeCell ref="B5:E5"/>
    <mergeCell ref="B6:E6"/>
    <mergeCell ref="B7:E7"/>
    <mergeCell ref="A11:A12"/>
  </mergeCells>
  <printOptions/>
  <pageMargins left="0.7" right="0.7" top="0.75" bottom="0.75" header="0.3" footer="0.3"/>
  <pageSetup horizontalDpi="600" verticalDpi="600" orientation="portrait" paperSize="9" scale="88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2021-01-13T05:55:53Z</cp:lastPrinted>
  <dcterms:created xsi:type="dcterms:W3CDTF">1996-10-08T23:32:33Z</dcterms:created>
  <dcterms:modified xsi:type="dcterms:W3CDTF">2021-01-14T04:21:49Z</dcterms:modified>
  <cp:category/>
  <cp:version/>
  <cp:contentType/>
  <cp:contentStatus/>
</cp:coreProperties>
</file>