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2210"/>
  </bookViews>
  <sheets>
    <sheet name="год 2021 3 квартал " sheetId="12" r:id="rId1"/>
  </sheets>
  <definedNames>
    <definedName name="_xlnm.Print_Area" localSheetId="0">'год 2021 3 квартал '!$A$1:$E$38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2" l="1"/>
  <c r="D31" i="12"/>
  <c r="D17" i="12"/>
  <c r="D26" i="12" l="1"/>
  <c r="D28" i="12" s="1"/>
  <c r="D23" i="12"/>
  <c r="D25" i="12" s="1"/>
  <c r="D20" i="12"/>
  <c r="E11" i="12"/>
  <c r="D11" i="12"/>
  <c r="E18" i="12"/>
  <c r="D18" i="12"/>
  <c r="D22" i="12"/>
  <c r="E24" i="12"/>
  <c r="D24" i="12"/>
  <c r="E21" i="12"/>
  <c r="D21" i="12"/>
  <c r="D30" i="12"/>
  <c r="D29" i="12"/>
  <c r="D34" i="12"/>
  <c r="D35" i="12"/>
  <c r="D19" i="12" l="1"/>
  <c r="C12" i="12"/>
  <c r="E31" i="12"/>
  <c r="C33" i="12" l="1"/>
  <c r="C31" i="12"/>
  <c r="E26" i="12" l="1"/>
  <c r="E28" i="12" s="1"/>
  <c r="E20" i="12"/>
  <c r="E22" i="12" s="1"/>
  <c r="E23" i="12"/>
  <c r="E25" i="12" s="1"/>
  <c r="E17" i="12"/>
  <c r="E19" i="12" s="1"/>
  <c r="E33" i="12"/>
  <c r="E29" i="12"/>
  <c r="E35" i="12"/>
  <c r="E34" i="12"/>
  <c r="E30" i="12"/>
  <c r="C13" i="12"/>
  <c r="C15" i="12" l="1"/>
  <c r="C26" i="12"/>
  <c r="C20" i="12"/>
  <c r="C23" i="12"/>
  <c r="C17" i="12"/>
  <c r="C27" i="12" l="1"/>
  <c r="C21" i="12"/>
  <c r="C30" i="12"/>
  <c r="C29" i="12"/>
  <c r="C34" i="12"/>
  <c r="C28" i="12" l="1"/>
  <c r="C25" i="12"/>
  <c r="C22" i="12"/>
  <c r="C19" i="12"/>
  <c r="D15" i="12" l="1"/>
  <c r="D13" i="12" s="1"/>
  <c r="D12" i="12" s="1"/>
  <c r="E15" i="12" l="1"/>
  <c r="E13" i="12" s="1"/>
  <c r="E12" i="12" s="1"/>
</calcChain>
</file>

<file path=xl/sharedStrings.xml><?xml version="1.0" encoding="utf-8"?>
<sst xmlns="http://schemas.openxmlformats.org/spreadsheetml/2006/main" count="60" uniqueCount="35">
  <si>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</si>
  <si>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</si>
  <si>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</si>
  <si>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</si>
  <si>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</si>
  <si>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</si>
  <si>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</si>
  <si>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</si>
  <si>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</si>
  <si>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</si>
  <si>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</si>
  <si>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</si>
  <si>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</si>
  <si>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</si>
  <si>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</si>
  <si>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</si>
  <si>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</si>
  <si>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</si>
  <si>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</si>
  <si>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</si>
  <si>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</si>
  <si>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</si>
  <si>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</si>
  <si>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</si>
  <si>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</si>
  <si>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</si>
  <si>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</si>
  <si>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</si>
  <si>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r>
      <t xml:space="preserve">Периодичность: </t>
    </r>
    <r>
      <rPr>
        <b/>
        <i/>
        <u/>
        <sz val="14"/>
        <color theme="1"/>
        <rFont val="Arial Narrow"/>
        <family val="2"/>
        <charset val="204"/>
      </rPr>
      <t>ежеквартально</t>
    </r>
    <r>
      <rPr>
        <b/>
        <i/>
        <sz val="14"/>
        <color theme="1"/>
        <rFont val="Arial Narrow"/>
        <family val="2"/>
        <charset val="204"/>
      </rPr>
      <t xml:space="preserve">
</t>
    </r>
  </si>
  <si>
    <r>
      <t xml:space="preserve">7. Прочие расходы 
</t>
    </r>
    <r>
      <rPr>
        <i/>
        <sz val="12"/>
        <color theme="1"/>
        <rFont val="Arial Narrow"/>
        <family val="2"/>
        <charset val="204"/>
      </rPr>
      <t>стипендия,трансферты, льготный проезд</t>
    </r>
  </si>
  <si>
    <t xml:space="preserve">8. Продукты питания
</t>
  </si>
  <si>
    <t>Руководитель_____________________Крайнева Е.В.</t>
  </si>
  <si>
    <t>2021 год</t>
  </si>
  <si>
    <t xml:space="preserve">по состоянию   на 01 октября 2021 год </t>
  </si>
  <si>
    <t>ГККП "Высший колледж города Степногорск  при управлении образования Акмолинской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</si>
</sst>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164" fontId="6" fillId="2" borderId="2" xfId="0" applyNumberFormat="1" applyFont="1" applyFill="1" applyBorder="1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2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 wrapText="1"/>
    </xf>
    <xf numFmtId="0" fontId="6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8"/>
  <sheetViews>
    <sheetView tabSelected="1" view="pageBreakPreview" zoomScaleNormal="100" zoomScaleSheetLayoutView="100" workbookViewId="0">
      <selection activeCell="A4" sqref="A4:E4"/>
    </sheetView>
  </sheetViews>
  <sheetFormatPr defaultColWidth="9.140625" defaultRowHeight="20.25" x14ac:dyDescent="0.3"/>
  <cols>
    <col min="1" max="1" width="69.42578125" style="1" customWidth="1"/>
    <col min="2" max="2" width="9.140625" style="2"/>
    <col min="3" max="7" width="12" style="1" customWidth="1"/>
    <col min="8" max="8" width="10" style="1" bestFit="1" customWidth="1"/>
    <col min="9" max="9" width="13.28515625" style="1" customWidth="1"/>
    <col min="10" max="10" width="9.140625" style="1"/>
    <col min="11" max="11" width="10.85546875" style="1" customWidth="1"/>
    <col min="12" max="16384" width="9.140625" style="1"/>
  </cols>
  <sheetData>
    <row r="1" spans="1:11" x14ac:dyDescent="0.3">
      <c r="A1" s="23" t="s">
        <v>15</v>
      </c>
      <c r="B1" s="23"/>
      <c r="C1" s="23"/>
      <c r="D1" s="23"/>
      <c r="E1" s="23"/>
    </row>
    <row r="2" spans="1:11" x14ac:dyDescent="0.3">
      <c r="A2" s="23" t="s">
        <v>33</v>
      </c>
      <c r="B2" s="23"/>
      <c r="C2" s="23"/>
      <c r="D2" s="23"/>
      <c r="E2" s="23"/>
    </row>
    <row r="3" spans="1:11" x14ac:dyDescent="0.3">
      <c r="A3" s="6"/>
      <c r="B3" s="7"/>
      <c r="C3" s="5"/>
      <c r="D3" s="5"/>
      <c r="E3" s="5"/>
    </row>
    <row r="4" spans="1:11" ht="42.75" customHeight="1" x14ac:dyDescent="0.3">
      <c r="A4" s="24" t="s">
        <v>34</v>
      </c>
      <c r="B4" s="24"/>
      <c r="C4" s="24"/>
      <c r="D4" s="24"/>
      <c r="E4" s="24"/>
    </row>
    <row r="5" spans="1:11" ht="15.75" customHeight="1" x14ac:dyDescent="0.3">
      <c r="A5" s="25" t="s">
        <v>16</v>
      </c>
      <c r="B5" s="25"/>
      <c r="C5" s="25"/>
      <c r="D5" s="25"/>
      <c r="E5" s="25"/>
    </row>
    <row r="6" spans="1:11" ht="15.75" customHeight="1" x14ac:dyDescent="0.3">
      <c r="A6" s="20"/>
      <c r="B6" s="20"/>
      <c r="C6" s="20"/>
      <c r="D6" s="20"/>
      <c r="E6" s="20"/>
    </row>
    <row r="7" spans="1:11" ht="21.75" customHeight="1" x14ac:dyDescent="0.3">
      <c r="A7" s="21" t="s">
        <v>28</v>
      </c>
      <c r="B7" s="20"/>
      <c r="C7" s="20"/>
      <c r="D7" s="20"/>
      <c r="E7" s="20"/>
    </row>
    <row r="8" spans="1:11" x14ac:dyDescent="0.3">
      <c r="A8" s="6"/>
      <c r="B8" s="7"/>
      <c r="C8" s="5"/>
      <c r="D8" s="5"/>
      <c r="E8" s="5"/>
    </row>
    <row r="9" spans="1:11" x14ac:dyDescent="0.3">
      <c r="A9" s="26" t="s">
        <v>27</v>
      </c>
      <c r="B9" s="27" t="s">
        <v>17</v>
      </c>
      <c r="C9" s="26" t="s">
        <v>32</v>
      </c>
      <c r="D9" s="26"/>
      <c r="E9" s="26"/>
    </row>
    <row r="10" spans="1:11" ht="40.5" x14ac:dyDescent="0.3">
      <c r="A10" s="26"/>
      <c r="B10" s="27"/>
      <c r="C10" s="19" t="s">
        <v>18</v>
      </c>
      <c r="D10" s="19" t="s">
        <v>19</v>
      </c>
      <c r="E10" s="18" t="s">
        <v>14</v>
      </c>
    </row>
    <row r="11" spans="1:11" x14ac:dyDescent="0.3">
      <c r="A11" s="8" t="s">
        <v>20</v>
      </c>
      <c r="B11" s="9" t="s">
        <v>10</v>
      </c>
      <c r="C11" s="4">
        <v>618</v>
      </c>
      <c r="D11" s="4">
        <f>502+150</f>
        <v>652</v>
      </c>
      <c r="E11" s="4">
        <f>502+150</f>
        <v>652</v>
      </c>
    </row>
    <row r="12" spans="1:11" ht="25.5" x14ac:dyDescent="0.3">
      <c r="A12" s="10" t="s">
        <v>22</v>
      </c>
      <c r="B12" s="9" t="s">
        <v>2</v>
      </c>
      <c r="C12" s="4">
        <f>C13/C11</f>
        <v>811.43851132686086</v>
      </c>
      <c r="D12" s="4">
        <f>D13/D11</f>
        <v>806.74079754601223</v>
      </c>
      <c r="E12" s="4">
        <f>E13/E11</f>
        <v>806.74079754601223</v>
      </c>
    </row>
    <row r="13" spans="1:11" ht="25.5" x14ac:dyDescent="0.3">
      <c r="A13" s="8" t="s">
        <v>11</v>
      </c>
      <c r="B13" s="9" t="s">
        <v>2</v>
      </c>
      <c r="C13" s="4">
        <f>C15+C29+C30+C31+C32+C33+C34+C35-12863.5</f>
        <v>501469</v>
      </c>
      <c r="D13" s="4">
        <f>D15+D29+D30+D31+D32+D33+D34+D35</f>
        <v>525995</v>
      </c>
      <c r="E13" s="4">
        <f>E15+E29+E30+E31+E32+E33+E34+E35</f>
        <v>525995</v>
      </c>
      <c r="G13" s="3"/>
    </row>
    <row r="14" spans="1:11" x14ac:dyDescent="0.3">
      <c r="A14" s="11" t="s">
        <v>0</v>
      </c>
      <c r="B14" s="12"/>
      <c r="C14" s="4"/>
      <c r="D14" s="4"/>
      <c r="E14" s="4"/>
    </row>
    <row r="15" spans="1:11" ht="25.5" x14ac:dyDescent="0.3">
      <c r="A15" s="8" t="s">
        <v>12</v>
      </c>
      <c r="B15" s="9" t="s">
        <v>2</v>
      </c>
      <c r="C15" s="4">
        <f>C17+C20+C23+C26</f>
        <v>262844.5</v>
      </c>
      <c r="D15" s="4">
        <f>D17+D20+D23+D26</f>
        <v>240938.4</v>
      </c>
      <c r="E15" s="4">
        <f>D15</f>
        <v>240938.4</v>
      </c>
      <c r="F15" s="3"/>
      <c r="K15" s="3"/>
    </row>
    <row r="16" spans="1:11" x14ac:dyDescent="0.3">
      <c r="A16" s="11" t="s">
        <v>1</v>
      </c>
      <c r="B16" s="12"/>
      <c r="C16" s="4"/>
      <c r="D16" s="4"/>
      <c r="E16" s="4"/>
    </row>
    <row r="17" spans="1:9" ht="25.5" x14ac:dyDescent="0.3">
      <c r="A17" s="13" t="s">
        <v>13</v>
      </c>
      <c r="B17" s="9" t="s">
        <v>2</v>
      </c>
      <c r="C17" s="4">
        <f>26427.3+1468.1+126.1+157.9</f>
        <v>28179.399999999998</v>
      </c>
      <c r="D17" s="4">
        <f>8034.3+378.4+530.2+13952.4+4885.9-1859.9</f>
        <v>25921.300000000003</v>
      </c>
      <c r="E17" s="4">
        <f>D17</f>
        <v>25921.300000000003</v>
      </c>
      <c r="F17" s="3"/>
      <c r="H17" s="3"/>
      <c r="I17" s="3"/>
    </row>
    <row r="18" spans="1:9" x14ac:dyDescent="0.3">
      <c r="A18" s="10" t="s">
        <v>4</v>
      </c>
      <c r="B18" s="14" t="s">
        <v>3</v>
      </c>
      <c r="C18" s="4">
        <v>10.5</v>
      </c>
      <c r="D18" s="4">
        <f>1+9.5</f>
        <v>10.5</v>
      </c>
      <c r="E18" s="4">
        <f>1+9.5</f>
        <v>10.5</v>
      </c>
    </row>
    <row r="19" spans="1:9" ht="21.95" customHeight="1" x14ac:dyDescent="0.3">
      <c r="A19" s="10" t="s">
        <v>25</v>
      </c>
      <c r="B19" s="9" t="s">
        <v>26</v>
      </c>
      <c r="C19" s="4">
        <f>C17/C18/12</f>
        <v>223.64603174603175</v>
      </c>
      <c r="D19" s="4">
        <f>D17/D18/9</f>
        <v>274.29947089947092</v>
      </c>
      <c r="E19" s="4">
        <f>E17/E18/9</f>
        <v>274.29947089947092</v>
      </c>
    </row>
    <row r="20" spans="1:9" ht="25.5" x14ac:dyDescent="0.3">
      <c r="A20" s="13" t="s">
        <v>23</v>
      </c>
      <c r="B20" s="9" t="s">
        <v>2</v>
      </c>
      <c r="C20" s="4">
        <f>45750+2941.4+24378+1671.4</f>
        <v>74740.799999999988</v>
      </c>
      <c r="D20" s="4">
        <f>13348.3+5172.6+10286.7+25014.7+3598.8+5806.7</f>
        <v>63227.8</v>
      </c>
      <c r="E20" s="4">
        <f>D20</f>
        <v>63227.8</v>
      </c>
    </row>
    <row r="21" spans="1:9" x14ac:dyDescent="0.3">
      <c r="A21" s="10" t="s">
        <v>4</v>
      </c>
      <c r="B21" s="14" t="s">
        <v>3</v>
      </c>
      <c r="C21" s="4">
        <f>16.832+41.246</f>
        <v>58.078000000000003</v>
      </c>
      <c r="D21" s="4">
        <f>40.954+13.736</f>
        <v>54.69</v>
      </c>
      <c r="E21" s="4">
        <f>40.954+13.736</f>
        <v>54.69</v>
      </c>
    </row>
    <row r="22" spans="1:9" ht="21.95" customHeight="1" x14ac:dyDescent="0.3">
      <c r="A22" s="10" t="s">
        <v>25</v>
      </c>
      <c r="B22" s="9" t="s">
        <v>26</v>
      </c>
      <c r="C22" s="4">
        <f>C20/C21/12</f>
        <v>107.24198491683596</v>
      </c>
      <c r="D22" s="4">
        <f>D20/D21/9</f>
        <v>128.45695942788649</v>
      </c>
      <c r="E22" s="4">
        <f>E20/E21/9</f>
        <v>128.45695942788649</v>
      </c>
    </row>
    <row r="23" spans="1:9" ht="25.5" customHeight="1" x14ac:dyDescent="0.3">
      <c r="A23" s="15" t="s">
        <v>24</v>
      </c>
      <c r="B23" s="9" t="s">
        <v>2</v>
      </c>
      <c r="C23" s="4">
        <f>53052.4+2977.4+21093.6+1114</f>
        <v>78237.399999999994</v>
      </c>
      <c r="D23" s="4">
        <f>18991.9+5962+11263.8+35099.2+8800</f>
        <v>80116.899999999994</v>
      </c>
      <c r="E23" s="4">
        <f>D23</f>
        <v>80116.899999999994</v>
      </c>
    </row>
    <row r="24" spans="1:9" x14ac:dyDescent="0.3">
      <c r="A24" s="10" t="s">
        <v>4</v>
      </c>
      <c r="B24" s="14" t="s">
        <v>3</v>
      </c>
      <c r="C24" s="4">
        <v>47</v>
      </c>
      <c r="D24" s="4">
        <f>10+31</f>
        <v>41</v>
      </c>
      <c r="E24" s="4">
        <f>10+31</f>
        <v>41</v>
      </c>
      <c r="G24" s="3"/>
    </row>
    <row r="25" spans="1:9" ht="21.95" customHeight="1" x14ac:dyDescent="0.3">
      <c r="A25" s="10" t="s">
        <v>25</v>
      </c>
      <c r="B25" s="9" t="s">
        <v>26</v>
      </c>
      <c r="C25" s="4">
        <f>C23/C24/12</f>
        <v>138.71879432624112</v>
      </c>
      <c r="D25" s="4">
        <f>D23/D24/9</f>
        <v>217.11897018970188</v>
      </c>
      <c r="E25" s="4">
        <f>E23/E24/9</f>
        <v>217.11897018970188</v>
      </c>
      <c r="G25" s="5"/>
      <c r="H25" s="5"/>
    </row>
    <row r="26" spans="1:9" ht="25.5" x14ac:dyDescent="0.3">
      <c r="A26" s="13" t="s">
        <v>21</v>
      </c>
      <c r="B26" s="9" t="s">
        <v>2</v>
      </c>
      <c r="C26" s="4">
        <f>79194+2492.9</f>
        <v>81686.899999999994</v>
      </c>
      <c r="D26" s="4">
        <f>24045.3+231+5504.8+9625.6+14279+17986.7</f>
        <v>71672.399999999994</v>
      </c>
      <c r="E26" s="4">
        <f>D26</f>
        <v>71672.399999999994</v>
      </c>
      <c r="G26" s="5"/>
      <c r="H26" s="5"/>
    </row>
    <row r="27" spans="1:9" x14ac:dyDescent="0.3">
      <c r="A27" s="10" t="s">
        <v>4</v>
      </c>
      <c r="B27" s="14" t="s">
        <v>3</v>
      </c>
      <c r="C27" s="4">
        <f>1+79+43</f>
        <v>123</v>
      </c>
      <c r="D27" s="4">
        <v>117</v>
      </c>
      <c r="E27" s="4">
        <v>117</v>
      </c>
    </row>
    <row r="28" spans="1:9" ht="21.95" customHeight="1" x14ac:dyDescent="0.3">
      <c r="A28" s="10" t="s">
        <v>25</v>
      </c>
      <c r="B28" s="9" t="s">
        <v>26</v>
      </c>
      <c r="C28" s="4">
        <f>C26/C27/12</f>
        <v>55.343428184281841</v>
      </c>
      <c r="D28" s="4">
        <f>D26/D27/9</f>
        <v>68.064957264957258</v>
      </c>
      <c r="E28" s="4">
        <f>E26/E27/9</f>
        <v>68.064957264957258</v>
      </c>
    </row>
    <row r="29" spans="1:9" ht="25.5" x14ac:dyDescent="0.3">
      <c r="A29" s="8" t="s">
        <v>5</v>
      </c>
      <c r="B29" s="9" t="s">
        <v>2</v>
      </c>
      <c r="C29" s="4">
        <f>1407+821+521+6984+4074+2587+3529+2056+1309+763+445+283</f>
        <v>24779</v>
      </c>
      <c r="D29" s="4">
        <f>1010+1010+1010+590+590+590+374+374+374+117+117+117+68+68+68+43+43+43+288+288+288+167+167+167+107+107+107+107+63+82+74+37+37+48+24+24+1010+1010+1934+590+590+1124+374+374+717+117+117+237+68+68+141+43+43+91+288+288+619+167+167+359+107+107+228+63+63+138+37+37+78+24+24+45+70+248+288+40+146+169+26+92+107+121+63+71+37+46+24+1080+483+630+281+400+178+117+117+68+68+43+43</f>
        <v>25331</v>
      </c>
      <c r="E29" s="4">
        <f>D29</f>
        <v>25331</v>
      </c>
    </row>
    <row r="30" spans="1:9" ht="36.75" x14ac:dyDescent="0.3">
      <c r="A30" s="16" t="s">
        <v>6</v>
      </c>
      <c r="B30" s="9" t="s">
        <v>2</v>
      </c>
      <c r="C30" s="4">
        <f>11285+1470+16246+1470</f>
        <v>30471</v>
      </c>
      <c r="D30" s="4">
        <f>6000+5000+490+245+1000+1000+3861+1000+385+245+245+245+1000+1000+1000+285+500+245+245+245</f>
        <v>24236</v>
      </c>
      <c r="E30" s="4">
        <f>D30</f>
        <v>24236</v>
      </c>
    </row>
    <row r="31" spans="1:9" ht="25.5" x14ac:dyDescent="0.3">
      <c r="A31" s="16" t="s">
        <v>7</v>
      </c>
      <c r="B31" s="9" t="s">
        <v>2</v>
      </c>
      <c r="C31" s="4">
        <f>9415.2+8072</f>
        <v>17487.2</v>
      </c>
      <c r="D31" s="4">
        <f>17487.2-8072+19032.4+46348+0.6+8072+10000</f>
        <v>92868.200000000012</v>
      </c>
      <c r="E31" s="4">
        <f>D31</f>
        <v>92868.200000000012</v>
      </c>
    </row>
    <row r="32" spans="1:9" ht="36.75" x14ac:dyDescent="0.3">
      <c r="A32" s="16" t="s">
        <v>8</v>
      </c>
      <c r="B32" s="9" t="s">
        <v>2</v>
      </c>
      <c r="C32" s="4">
        <v>0</v>
      </c>
      <c r="D32" s="4">
        <v>0</v>
      </c>
      <c r="E32" s="4">
        <v>0</v>
      </c>
    </row>
    <row r="33" spans="1:5" ht="38.25" customHeight="1" x14ac:dyDescent="0.3">
      <c r="A33" s="16" t="s">
        <v>9</v>
      </c>
      <c r="B33" s="9" t="s">
        <v>2</v>
      </c>
      <c r="C33" s="4">
        <f>375+5012+1006+1048+304+567+16351+900.8+6493</f>
        <v>32056.799999999999</v>
      </c>
      <c r="D33" s="4">
        <f>304+375+12+2000+1000+1000+166+168+168+2000+3000+1000+2000+297.8+1000+1000+1000+3000+3000+2000+168+168+168+220+567+1100+316+4309.6</f>
        <v>31507.4</v>
      </c>
      <c r="E33" s="4">
        <f>D33</f>
        <v>31507.4</v>
      </c>
    </row>
    <row r="34" spans="1:5" ht="39.75" customHeight="1" x14ac:dyDescent="0.3">
      <c r="A34" s="16" t="s">
        <v>29</v>
      </c>
      <c r="B34" s="9" t="s">
        <v>2</v>
      </c>
      <c r="C34" s="4">
        <f>1065+94859+4428</f>
        <v>100352</v>
      </c>
      <c r="D34" s="4">
        <f>3943+3945+3945+3024+2974+2974+2974+400+1972+986+986+986+986+2974+2974+2974+531+213+3945+3945+3945+534+1839+3945+3945+3945+2973+2974+2974+1972+986+988</f>
        <v>78671</v>
      </c>
      <c r="E34" s="4">
        <f>D34</f>
        <v>78671</v>
      </c>
    </row>
    <row r="35" spans="1:5" ht="26.25" customHeight="1" x14ac:dyDescent="0.3">
      <c r="A35" s="17" t="s">
        <v>30</v>
      </c>
      <c r="B35" s="9" t="s">
        <v>2</v>
      </c>
      <c r="C35" s="4">
        <v>46342</v>
      </c>
      <c r="D35" s="4">
        <f>2955+2955+1678+1678+1678+2955+2955+2955+1678+1678+2964+2955+1681+1678</f>
        <v>32443</v>
      </c>
      <c r="E35" s="4">
        <f>D35</f>
        <v>32443</v>
      </c>
    </row>
    <row r="36" spans="1:5" x14ac:dyDescent="0.3">
      <c r="A36" s="5"/>
      <c r="B36" s="7"/>
      <c r="C36" s="5"/>
      <c r="D36" s="5"/>
      <c r="E36" s="5"/>
    </row>
    <row r="37" spans="1:5" x14ac:dyDescent="0.3">
      <c r="A37" s="5"/>
      <c r="B37" s="7"/>
      <c r="C37" s="5"/>
      <c r="D37" s="5"/>
      <c r="E37" s="5"/>
    </row>
    <row r="38" spans="1:5" x14ac:dyDescent="0.3">
      <c r="A38" s="22" t="s">
        <v>31</v>
      </c>
      <c r="B38" s="7"/>
      <c r="C38" s="5"/>
      <c r="D38" s="5"/>
      <c r="E38" s="5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 2021 3 квартал </vt:lpstr>
      <vt:lpstr>'год 2021 3 квартал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2021-10-08T09:14:34Z</dcterms:modified>
</cp:coreProperties>
</file>