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776" windowHeight="12216"/>
  </bookViews>
  <sheets>
    <sheet name="год 2022 1 полугодие" sheetId="12" r:id="rId1"/>
  </sheets>
  <definedNames>
    <definedName name="_xlnm.Print_Area" localSheetId="0">'год 2022 1 полугодие'!$A$1:$E$38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2" l="1"/>
  <c r="D28" i="12" s="1"/>
  <c r="D20" i="12"/>
  <c r="D22" i="12" s="1"/>
  <c r="D23" i="12"/>
  <c r="D25" i="12" s="1"/>
  <c r="D17" i="12"/>
  <c r="D19" i="12" s="1"/>
  <c r="C11" i="12"/>
  <c r="C15" i="12"/>
  <c r="C13" i="12" s="1"/>
  <c r="C26" i="12"/>
  <c r="D27" i="12"/>
  <c r="E27" i="12"/>
  <c r="C27" i="12"/>
  <c r="C20" i="12"/>
  <c r="C21" i="12"/>
  <c r="C23" i="12"/>
  <c r="C19" i="12"/>
  <c r="C24" i="12"/>
  <c r="C34" i="12"/>
  <c r="C17" i="12"/>
  <c r="E18" i="12"/>
  <c r="D18" i="12"/>
  <c r="C18" i="12"/>
  <c r="D33" i="12"/>
  <c r="C33" i="12"/>
  <c r="D34" i="12" l="1"/>
  <c r="D29" i="12"/>
  <c r="C29" i="12"/>
  <c r="D30" i="12"/>
  <c r="C30" i="12"/>
  <c r="D35" i="12"/>
  <c r="E24" i="12" l="1"/>
  <c r="D24" i="12"/>
  <c r="E21" i="12"/>
  <c r="D21" i="12"/>
  <c r="E31" i="12" l="1"/>
  <c r="E26" i="12" l="1"/>
  <c r="E28" i="12" s="1"/>
  <c r="E20" i="12"/>
  <c r="E22" i="12" s="1"/>
  <c r="E23" i="12"/>
  <c r="E25" i="12" s="1"/>
  <c r="E17" i="12"/>
  <c r="E19" i="12" s="1"/>
  <c r="E33" i="12"/>
  <c r="E29" i="12"/>
  <c r="E35" i="12"/>
  <c r="E34" i="12"/>
  <c r="E30" i="12"/>
  <c r="C12" i="12"/>
  <c r="C28" i="12" l="1"/>
  <c r="C25" i="12"/>
  <c r="C22" i="12"/>
  <c r="D15" i="12" l="1"/>
  <c r="D13" i="12" l="1"/>
  <c r="D12" i="12" s="1"/>
  <c r="E15" i="12"/>
  <c r="E13" i="12" s="1"/>
  <c r="E12" i="12" s="1"/>
</calcChain>
</file>

<file path=xl/sharedStrings.xml><?xml version="1.0" encoding="utf-8"?>
<sst xmlns="http://schemas.openxmlformats.org/spreadsheetml/2006/main" count="60" uniqueCount="35">
  <si>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</si>
  <si>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</si>
  <si>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</si>
  <si>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</si>
  <si>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</si>
  <si>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</si>
  <si>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</si>
  <si>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</si>
  <si>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</si>
  <si>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</si>
  <si>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</si>
  <si>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</si>
  <si>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</si>
  <si>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</si>
  <si>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</si>
  <si>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</si>
  <si>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</si>
  <si>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</si>
  <si>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</si>
  <si>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</si>
  <si>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</si>
  <si>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</si>
  <si>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обучающегося</t>
  </si>
  <si>
    <t>3.2. Основной пересонал - ППС</t>
  </si>
  <si>
    <t>3.3. Мастер производственного обучения</t>
  </si>
  <si>
    <t>среднемесячная заработная плата 1 ед.</t>
  </si>
  <si>
    <t>тенге</t>
  </si>
  <si>
    <t xml:space="preserve">Техническое и профессиональное образование </t>
  </si>
  <si>
    <r>
      <t xml:space="preserve">Периодичность: </t>
    </r>
    <r>
      <rPr>
        <b/>
        <i/>
        <u/>
        <sz val="14"/>
        <color theme="1"/>
        <rFont val="Arial Narrow"/>
        <family val="2"/>
        <charset val="204"/>
      </rPr>
      <t>ежеквартально</t>
    </r>
    <r>
      <rPr>
        <b/>
        <i/>
        <sz val="14"/>
        <color theme="1"/>
        <rFont val="Arial Narrow"/>
        <family val="2"/>
        <charset val="204"/>
      </rPr>
      <t xml:space="preserve">
</t>
    </r>
  </si>
  <si>
    <r>
      <t xml:space="preserve">7. Прочие расходы 
</t>
    </r>
    <r>
      <rPr>
        <i/>
        <sz val="12"/>
        <color theme="1"/>
        <rFont val="Arial Narrow"/>
        <family val="2"/>
        <charset val="204"/>
      </rPr>
      <t>стипендия,трансферты, льготный проезд</t>
    </r>
  </si>
  <si>
    <t xml:space="preserve">8. Продукты питания
</t>
  </si>
  <si>
    <t>ГККП "Высший колледж города Степногорск  при управлении образования Акмолинской области</t>
  </si>
  <si>
    <t xml:space="preserve">по состоянию   на 01 июля 2022 год </t>
  </si>
  <si>
    <t>2022 год</t>
  </si>
  <si>
    <t>И.о.руководителя_____________________Сердобинцев А.Е.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</si>
</sst>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i/>
      <sz val="14"/>
      <color theme="1"/>
      <name val="Arial Narrow"/>
      <family val="2"/>
      <charset val="204"/>
    </font>
    <font>
      <b/>
      <i/>
      <u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4" fillId="0" borderId="0" xfId="0" applyFont="1"/>
    <xf numFmtId="164" fontId="2" fillId="0" borderId="0" xfId="0" applyNumberFormat="1" applyFont="1"/>
    <xf numFmtId="164" fontId="6" fillId="2" borderId="2" xfId="0" applyNumberFormat="1" applyFont="1" applyFill="1" applyBorder="1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/>
    <xf numFmtId="0" fontId="1" fillId="2" borderId="2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/>
    <xf numFmtId="0" fontId="4" fillId="2" borderId="2" xfId="0" applyFont="1" applyFill="1" applyBorder="1"/>
    <xf numFmtId="0" fontId="5" fillId="2" borderId="2" xfId="0" applyFont="1" applyFill="1" applyBorder="1"/>
    <xf numFmtId="0" fontId="2" fillId="2" borderId="2" xfId="0" applyFont="1" applyFill="1" applyBorder="1"/>
    <xf numFmtId="0" fontId="5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left" vertical="top" wrapText="1"/>
    </xf>
    <xf numFmtId="0" fontId="6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8"/>
  <sheetViews>
    <sheetView tabSelected="1" view="pageBreakPreview" topLeftCell="A34" zoomScaleNormal="100" zoomScaleSheetLayoutView="100" workbookViewId="0">
      <selection activeCell="A38" sqref="A38"/>
    </sheetView>
  </sheetViews>
  <sheetFormatPr defaultColWidth="9.109375" defaultRowHeight="20.399999999999999" x14ac:dyDescent="0.35"/>
  <cols>
    <col min="1" max="1" width="69.44140625" style="1" customWidth="1"/>
    <col min="2" max="2" width="9.109375" style="2"/>
    <col min="3" max="7" width="12" style="1" customWidth="1"/>
    <col min="8" max="8" width="10" style="1" bestFit="1" customWidth="1"/>
    <col min="9" max="9" width="13.33203125" style="1" customWidth="1"/>
    <col min="10" max="10" width="9.109375" style="1"/>
    <col min="11" max="11" width="10.88671875" style="1" customWidth="1"/>
    <col min="12" max="16384" width="9.109375" style="1"/>
  </cols>
  <sheetData>
    <row r="1" spans="1:11" x14ac:dyDescent="0.35">
      <c r="A1" s="23" t="s">
        <v>15</v>
      </c>
      <c r="B1" s="23"/>
      <c r="C1" s="23"/>
      <c r="D1" s="23"/>
      <c r="E1" s="23"/>
    </row>
    <row r="2" spans="1:11" x14ac:dyDescent="0.35">
      <c r="A2" s="23" t="s">
        <v>32</v>
      </c>
      <c r="B2" s="23"/>
      <c r="C2" s="23"/>
      <c r="D2" s="23"/>
      <c r="E2" s="23"/>
    </row>
    <row r="3" spans="1:11" x14ac:dyDescent="0.35">
      <c r="A3" s="6"/>
      <c r="B3" s="7"/>
      <c r="C3" s="5"/>
      <c r="D3" s="5"/>
      <c r="E3" s="5"/>
    </row>
    <row r="4" spans="1:11" ht="42.75" customHeight="1" x14ac:dyDescent="0.35">
      <c r="A4" s="24" t="s">
        <v>31</v>
      </c>
      <c r="B4" s="24"/>
      <c r="C4" s="24"/>
      <c r="D4" s="24"/>
      <c r="E4" s="24"/>
    </row>
    <row r="5" spans="1:11" ht="15.75" customHeight="1" x14ac:dyDescent="0.35">
      <c r="A5" s="25" t="s">
        <v>16</v>
      </c>
      <c r="B5" s="25"/>
      <c r="C5" s="25"/>
      <c r="D5" s="25"/>
      <c r="E5" s="25"/>
    </row>
    <row r="6" spans="1:11" ht="15.75" customHeight="1" x14ac:dyDescent="0.35">
      <c r="A6" s="20"/>
      <c r="B6" s="20"/>
      <c r="C6" s="20"/>
      <c r="D6" s="20"/>
      <c r="E6" s="20"/>
    </row>
    <row r="7" spans="1:11" ht="21.75" customHeight="1" x14ac:dyDescent="0.35">
      <c r="A7" s="21" t="s">
        <v>28</v>
      </c>
      <c r="B7" s="20"/>
      <c r="C7" s="20"/>
      <c r="D7" s="20"/>
      <c r="E7" s="20"/>
    </row>
    <row r="8" spans="1:11" x14ac:dyDescent="0.35">
      <c r="A8" s="6"/>
      <c r="B8" s="7"/>
      <c r="C8" s="5"/>
      <c r="D8" s="5"/>
      <c r="E8" s="5"/>
    </row>
    <row r="9" spans="1:11" x14ac:dyDescent="0.35">
      <c r="A9" s="26" t="s">
        <v>27</v>
      </c>
      <c r="B9" s="27" t="s">
        <v>17</v>
      </c>
      <c r="C9" s="26" t="s">
        <v>33</v>
      </c>
      <c r="D9" s="26"/>
      <c r="E9" s="26"/>
    </row>
    <row r="10" spans="1:11" ht="40.799999999999997" x14ac:dyDescent="0.35">
      <c r="A10" s="26"/>
      <c r="B10" s="27"/>
      <c r="C10" s="19" t="s">
        <v>18</v>
      </c>
      <c r="D10" s="19" t="s">
        <v>19</v>
      </c>
      <c r="E10" s="18" t="s">
        <v>14</v>
      </c>
    </row>
    <row r="11" spans="1:11" x14ac:dyDescent="0.35">
      <c r="A11" s="8" t="s">
        <v>20</v>
      </c>
      <c r="B11" s="9" t="s">
        <v>10</v>
      </c>
      <c r="C11" s="4">
        <f>150+475</f>
        <v>625</v>
      </c>
      <c r="D11" s="4">
        <v>356</v>
      </c>
      <c r="E11" s="4">
        <v>356</v>
      </c>
    </row>
    <row r="12" spans="1:11" ht="27.6" x14ac:dyDescent="0.35">
      <c r="A12" s="10" t="s">
        <v>22</v>
      </c>
      <c r="B12" s="9" t="s">
        <v>2</v>
      </c>
      <c r="C12" s="4">
        <f>C13/C11</f>
        <v>938.71203200000002</v>
      </c>
      <c r="D12" s="4">
        <f>D13/D11</f>
        <v>1156.3595505617977</v>
      </c>
      <c r="E12" s="4">
        <f>E13/E11</f>
        <v>1156.3595505617977</v>
      </c>
    </row>
    <row r="13" spans="1:11" ht="27.6" x14ac:dyDescent="0.35">
      <c r="A13" s="8" t="s">
        <v>11</v>
      </c>
      <c r="B13" s="9" t="s">
        <v>2</v>
      </c>
      <c r="C13" s="4">
        <f>C15+C29+C30+C31+C32+C33+C34+C35</f>
        <v>586695.02</v>
      </c>
      <c r="D13" s="4">
        <f>D15+D29+D30+D31+D32+D33+D34+D35</f>
        <v>411664</v>
      </c>
      <c r="E13" s="4">
        <f>E15+E29+E30+E31+E32+E33+E34+E35</f>
        <v>411664</v>
      </c>
      <c r="G13" s="3"/>
    </row>
    <row r="14" spans="1:11" x14ac:dyDescent="0.35">
      <c r="A14" s="11" t="s">
        <v>0</v>
      </c>
      <c r="B14" s="12"/>
      <c r="C14" s="4"/>
      <c r="D14" s="4"/>
      <c r="E14" s="4"/>
    </row>
    <row r="15" spans="1:11" ht="27.6" x14ac:dyDescent="0.35">
      <c r="A15" s="8" t="s">
        <v>12</v>
      </c>
      <c r="B15" s="9" t="s">
        <v>2</v>
      </c>
      <c r="C15" s="4">
        <f>C17+C20+C23+C26-51046.3</f>
        <v>304407.02</v>
      </c>
      <c r="D15" s="4">
        <f>D17+D20+D23+D26</f>
        <v>224727.99999999997</v>
      </c>
      <c r="E15" s="4">
        <f>D15</f>
        <v>224727.99999999997</v>
      </c>
      <c r="F15" s="3"/>
      <c r="G15" s="3"/>
      <c r="K15" s="3"/>
    </row>
    <row r="16" spans="1:11" x14ac:dyDescent="0.35">
      <c r="A16" s="11" t="s">
        <v>1</v>
      </c>
      <c r="B16" s="12"/>
      <c r="C16" s="4"/>
      <c r="D16" s="4"/>
      <c r="E16" s="4"/>
    </row>
    <row r="17" spans="1:9" ht="27.6" x14ac:dyDescent="0.35">
      <c r="A17" s="13" t="s">
        <v>13</v>
      </c>
      <c r="B17" s="9" t="s">
        <v>2</v>
      </c>
      <c r="C17" s="4">
        <f>28791.42+1941.8+2432.4</f>
        <v>33165.619999999995</v>
      </c>
      <c r="D17" s="4">
        <f>30224.1+1590.7</f>
        <v>31814.799999999999</v>
      </c>
      <c r="E17" s="4">
        <f>D17</f>
        <v>31814.799999999999</v>
      </c>
      <c r="F17" s="3"/>
      <c r="G17" s="3"/>
      <c r="H17" s="3"/>
      <c r="I17" s="3"/>
    </row>
    <row r="18" spans="1:9" x14ac:dyDescent="0.35">
      <c r="A18" s="10" t="s">
        <v>4</v>
      </c>
      <c r="B18" s="14" t="s">
        <v>3</v>
      </c>
      <c r="C18" s="4">
        <f>9.5+1+1</f>
        <v>11.5</v>
      </c>
      <c r="D18" s="4">
        <f>9.5+1+1</f>
        <v>11.5</v>
      </c>
      <c r="E18" s="4">
        <f>D18</f>
        <v>11.5</v>
      </c>
    </row>
    <row r="19" spans="1:9" ht="21.9" customHeight="1" x14ac:dyDescent="0.35">
      <c r="A19" s="10" t="s">
        <v>25</v>
      </c>
      <c r="B19" s="9" t="s">
        <v>26</v>
      </c>
      <c r="C19" s="4">
        <f>C17/C18/12</f>
        <v>240.33057971014489</v>
      </c>
      <c r="D19" s="4">
        <f>D17/D18/12</f>
        <v>230.54202898550724</v>
      </c>
      <c r="E19" s="4">
        <f>E17/E18/12</f>
        <v>230.54202898550724</v>
      </c>
    </row>
    <row r="20" spans="1:9" ht="27.6" x14ac:dyDescent="0.35">
      <c r="A20" s="13" t="s">
        <v>23</v>
      </c>
      <c r="B20" s="9" t="s">
        <v>2</v>
      </c>
      <c r="C20" s="4">
        <f>89508.7+29501.3</f>
        <v>119010</v>
      </c>
      <c r="D20" s="4">
        <f>38482.7+14971.6</f>
        <v>53454.299999999996</v>
      </c>
      <c r="E20" s="4">
        <f>D20</f>
        <v>53454.299999999996</v>
      </c>
    </row>
    <row r="21" spans="1:9" x14ac:dyDescent="0.35">
      <c r="A21" s="10" t="s">
        <v>4</v>
      </c>
      <c r="B21" s="14" t="s">
        <v>3</v>
      </c>
      <c r="C21" s="4">
        <f>40.954+13.736</f>
        <v>54.69</v>
      </c>
      <c r="D21" s="4">
        <f>40.954+13.736</f>
        <v>54.69</v>
      </c>
      <c r="E21" s="4">
        <f>40.954+13.736</f>
        <v>54.69</v>
      </c>
    </row>
    <row r="22" spans="1:9" ht="21.9" customHeight="1" x14ac:dyDescent="0.35">
      <c r="A22" s="10" t="s">
        <v>25</v>
      </c>
      <c r="B22" s="9" t="s">
        <v>26</v>
      </c>
      <c r="C22" s="4">
        <f>C20/C21/12</f>
        <v>181.34028158712746</v>
      </c>
      <c r="D22" s="4">
        <f>D20/D21/6</f>
        <v>162.90089595904186</v>
      </c>
      <c r="E22" s="4">
        <f>E20/E21/6</f>
        <v>162.90089595904186</v>
      </c>
    </row>
    <row r="23" spans="1:9" ht="25.5" customHeight="1" x14ac:dyDescent="0.35">
      <c r="A23" s="15" t="s">
        <v>24</v>
      </c>
      <c r="B23" s="9" t="s">
        <v>2</v>
      </c>
      <c r="C23" s="4">
        <f>20023.6+65330.6</f>
        <v>85354.2</v>
      </c>
      <c r="D23" s="4">
        <f>59035.7+15984.3</f>
        <v>75020</v>
      </c>
      <c r="E23" s="4">
        <f>D23</f>
        <v>75020</v>
      </c>
    </row>
    <row r="24" spans="1:9" x14ac:dyDescent="0.35">
      <c r="A24" s="10" t="s">
        <v>4</v>
      </c>
      <c r="B24" s="14" t="s">
        <v>3</v>
      </c>
      <c r="C24" s="4">
        <f>31+10</f>
        <v>41</v>
      </c>
      <c r="D24" s="4">
        <f>10+31</f>
        <v>41</v>
      </c>
      <c r="E24" s="4">
        <f>10+31</f>
        <v>41</v>
      </c>
      <c r="G24" s="3"/>
    </row>
    <row r="25" spans="1:9" ht="21.9" customHeight="1" x14ac:dyDescent="0.35">
      <c r="A25" s="10" t="s">
        <v>25</v>
      </c>
      <c r="B25" s="9" t="s">
        <v>26</v>
      </c>
      <c r="C25" s="4">
        <f>C23/C24/12</f>
        <v>173.4841463414634</v>
      </c>
      <c r="D25" s="4">
        <f>D23/D24/12</f>
        <v>152.47967479674796</v>
      </c>
      <c r="E25" s="4">
        <f>E23/E24/12</f>
        <v>152.47967479674796</v>
      </c>
      <c r="G25" s="5"/>
      <c r="H25" s="5"/>
    </row>
    <row r="26" spans="1:9" ht="27.6" x14ac:dyDescent="0.35">
      <c r="A26" s="13" t="s">
        <v>21</v>
      </c>
      <c r="B26" s="9" t="s">
        <v>2</v>
      </c>
      <c r="C26" s="4">
        <f>52779.3+65144.2</f>
        <v>117923.5</v>
      </c>
      <c r="D26" s="4">
        <f>63615.4+823.5</f>
        <v>64438.9</v>
      </c>
      <c r="E26" s="4">
        <f>D26</f>
        <v>64438.9</v>
      </c>
      <c r="G26" s="5"/>
      <c r="H26" s="5"/>
    </row>
    <row r="27" spans="1:9" x14ac:dyDescent="0.35">
      <c r="A27" s="10" t="s">
        <v>4</v>
      </c>
      <c r="B27" s="14" t="s">
        <v>3</v>
      </c>
      <c r="C27" s="4">
        <f>76+38.5</f>
        <v>114.5</v>
      </c>
      <c r="D27" s="4">
        <f t="shared" ref="D27:E27" si="0">76+38.5</f>
        <v>114.5</v>
      </c>
      <c r="E27" s="4">
        <f t="shared" si="0"/>
        <v>114.5</v>
      </c>
    </row>
    <row r="28" spans="1:9" ht="21.9" customHeight="1" x14ac:dyDescent="0.35">
      <c r="A28" s="10" t="s">
        <v>25</v>
      </c>
      <c r="B28" s="9" t="s">
        <v>26</v>
      </c>
      <c r="C28" s="4">
        <f>C26/C27/12</f>
        <v>85.82496360989812</v>
      </c>
      <c r="D28" s="4">
        <f>D26/D27/6</f>
        <v>93.797525473071332</v>
      </c>
      <c r="E28" s="4">
        <f>E26/E27/6</f>
        <v>93.797525473071332</v>
      </c>
    </row>
    <row r="29" spans="1:9" ht="27.6" x14ac:dyDescent="0.35">
      <c r="A29" s="8" t="s">
        <v>5</v>
      </c>
      <c r="B29" s="9" t="s">
        <v>2</v>
      </c>
      <c r="C29" s="4">
        <f>9091+5303+5050+1125+656+563+5873+3427+3263+2274+1327+1263+430+251+241</f>
        <v>40137</v>
      </c>
      <c r="D29" s="4">
        <f>1786+893+893+893+1786+1040+520+520+520+1051+992+496+496+496+993+190+110+110+110+110+100+65+65+65+65+105+55+55+55+55+978+490+490+490+1290+570+286+286+286+753+544+272+272+272+717+444+222+222+461+593+260+130+130+271+342+246+123+123+260+327+72+36+36+36+107+43+21+21+21+62+41+20+20+20+60</f>
        <v>27456</v>
      </c>
      <c r="E29" s="4">
        <f>D29</f>
        <v>27456</v>
      </c>
    </row>
    <row r="30" spans="1:9" ht="36.6" x14ac:dyDescent="0.35">
      <c r="A30" s="16" t="s">
        <v>6</v>
      </c>
      <c r="B30" s="9" t="s">
        <v>2</v>
      </c>
      <c r="C30" s="4">
        <f>47395+3972</f>
        <v>51367</v>
      </c>
      <c r="D30" s="4">
        <f>22000+5000+2000+1000+662+331+331+331+331</f>
        <v>31986</v>
      </c>
      <c r="E30" s="4">
        <f>D30</f>
        <v>31986</v>
      </c>
    </row>
    <row r="31" spans="1:9" ht="27.6" x14ac:dyDescent="0.35">
      <c r="A31" s="16" t="s">
        <v>7</v>
      </c>
      <c r="B31" s="9" t="s">
        <v>2</v>
      </c>
      <c r="C31" s="4">
        <v>10470</v>
      </c>
      <c r="D31" s="4">
        <v>10470</v>
      </c>
      <c r="E31" s="4">
        <f>D31</f>
        <v>10470</v>
      </c>
    </row>
    <row r="32" spans="1:9" ht="36.6" x14ac:dyDescent="0.35">
      <c r="A32" s="16" t="s">
        <v>8</v>
      </c>
      <c r="B32" s="9" t="s">
        <v>2</v>
      </c>
      <c r="C32" s="4">
        <v>0</v>
      </c>
      <c r="D32" s="4">
        <v>0</v>
      </c>
      <c r="E32" s="4">
        <v>0</v>
      </c>
    </row>
    <row r="33" spans="1:5" ht="38.25" customHeight="1" x14ac:dyDescent="0.35">
      <c r="A33" s="16" t="s">
        <v>9</v>
      </c>
      <c r="B33" s="9" t="s">
        <v>2</v>
      </c>
      <c r="C33" s="4">
        <f>319+250+1868+4912+2702+1006+610+3405+10816</f>
        <v>25888</v>
      </c>
      <c r="D33" s="4">
        <f>319+250+1868+2000+2000+912+2702+500+610+3405+10816</f>
        <v>25382</v>
      </c>
      <c r="E33" s="4">
        <f>D33</f>
        <v>25382</v>
      </c>
    </row>
    <row r="34" spans="1:5" ht="39.75" customHeight="1" x14ac:dyDescent="0.35">
      <c r="A34" s="16" t="s">
        <v>29</v>
      </c>
      <c r="B34" s="9" t="s">
        <v>2</v>
      </c>
      <c r="C34" s="4">
        <f>53132+11643+32549+7512+2407+545</f>
        <v>107788</v>
      </c>
      <c r="D34" s="4">
        <f>8000+4000+4000+4000+4000+1942+971+971+971+971+6000+3000+3000+6000+3000+1252+626+626+626+626+2407+300+245</f>
        <v>57534</v>
      </c>
      <c r="E34" s="4">
        <f>D34</f>
        <v>57534</v>
      </c>
    </row>
    <row r="35" spans="1:5" ht="26.25" customHeight="1" x14ac:dyDescent="0.35">
      <c r="A35" s="17" t="s">
        <v>30</v>
      </c>
      <c r="B35" s="9" t="s">
        <v>2</v>
      </c>
      <c r="C35" s="4">
        <v>46638</v>
      </c>
      <c r="D35" s="4">
        <f>3526+2935+2935+2935+4626+4000+2000+2000+2951+2000+4200</f>
        <v>34108</v>
      </c>
      <c r="E35" s="4">
        <f>D35</f>
        <v>34108</v>
      </c>
    </row>
    <row r="36" spans="1:5" x14ac:dyDescent="0.35">
      <c r="A36" s="5"/>
      <c r="B36" s="7"/>
      <c r="C36" s="5"/>
      <c r="D36" s="5"/>
      <c r="E36" s="5"/>
    </row>
    <row r="37" spans="1:5" x14ac:dyDescent="0.35">
      <c r="A37" s="5"/>
      <c r="B37" s="7"/>
      <c r="C37" s="5"/>
      <c r="D37" s="5"/>
      <c r="E37" s="5"/>
    </row>
    <row r="38" spans="1:5" x14ac:dyDescent="0.35">
      <c r="A38" s="22" t="s">
        <v>34</v>
      </c>
      <c r="B38" s="7"/>
      <c r="C38" s="5"/>
      <c r="D38" s="5"/>
      <c r="E38" s="5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год 2022 1 полугодие</vt:lpstr>
      <vt:lpstr>'год 2022 1 полугодие'!Область_печати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2022-07-07T06:00:42Z</dcterms:modified>
</cp:coreProperties>
</file>