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985" windowHeight="10470" activeTab="1"/>
  </bookViews>
  <sheets>
    <sheet name="052" sheetId="4" r:id="rId1"/>
    <sheet name="024" sheetId="5" r:id="rId2"/>
  </sheets>
  <definedNames>
    <definedName name="_xlnm.Print_Area" localSheetId="1">'024'!$A$1:$S$41</definedName>
    <definedName name="_xlnm.Print_Area" localSheetId="0">'052'!$A$1:$S$41</definedName>
  </definedNames>
  <calcPr calcId="152511"/>
</workbook>
</file>

<file path=xl/calcChain.xml><?xml version="1.0" encoding="utf-8"?>
<calcChain xmlns="http://schemas.openxmlformats.org/spreadsheetml/2006/main">
  <c r="S41" i="5" l="1"/>
  <c r="R41" i="5"/>
  <c r="Q41" i="5"/>
  <c r="P41" i="5"/>
  <c r="N41" i="5"/>
  <c r="H41" i="5"/>
  <c r="G40" i="5"/>
  <c r="G39" i="5"/>
  <c r="G38" i="5"/>
  <c r="G37" i="5"/>
  <c r="G36" i="5"/>
  <c r="G35" i="5"/>
  <c r="G34" i="5"/>
  <c r="I33" i="5"/>
  <c r="G33" i="5" s="1"/>
  <c r="G32" i="5"/>
  <c r="G31" i="5"/>
  <c r="G30" i="5"/>
  <c r="G29" i="5"/>
  <c r="I28" i="5"/>
  <c r="G28" i="5" s="1"/>
  <c r="G27" i="5"/>
  <c r="G26" i="5"/>
  <c r="G25" i="5"/>
  <c r="G24" i="5"/>
  <c r="G23" i="5"/>
  <c r="L22" i="5"/>
  <c r="J22" i="5"/>
  <c r="J41" i="5" s="1"/>
  <c r="G21" i="5"/>
  <c r="G20" i="5"/>
  <c r="G19" i="5"/>
  <c r="I18" i="5"/>
  <c r="G18" i="5" s="1"/>
  <c r="G17" i="5"/>
  <c r="G16" i="5"/>
  <c r="G15" i="5"/>
  <c r="I14" i="5"/>
  <c r="G14" i="5" s="1"/>
  <c r="G13" i="5"/>
  <c r="I12" i="5"/>
  <c r="G12" i="5" s="1"/>
  <c r="K11" i="5"/>
  <c r="I11" i="5"/>
  <c r="O10" i="5"/>
  <c r="G10" i="5" s="1"/>
  <c r="G9" i="5"/>
  <c r="O8" i="5"/>
  <c r="M8" i="5"/>
  <c r="M41" i="5" s="1"/>
  <c r="L8" i="5"/>
  <c r="L41" i="5" s="1"/>
  <c r="K8" i="5"/>
  <c r="I8" i="5"/>
  <c r="S41" i="4"/>
  <c r="R41" i="4"/>
  <c r="Q41" i="4"/>
  <c r="P41" i="4"/>
  <c r="N41" i="4"/>
  <c r="M41" i="4"/>
  <c r="L41" i="4"/>
  <c r="H41" i="4"/>
  <c r="G40" i="4"/>
  <c r="G39" i="4"/>
  <c r="G38" i="4"/>
  <c r="G37" i="4"/>
  <c r="G36" i="4"/>
  <c r="G35" i="4"/>
  <c r="G34" i="4"/>
  <c r="K33" i="4"/>
  <c r="K41" i="4" s="1"/>
  <c r="J33" i="4"/>
  <c r="I33" i="4"/>
  <c r="G32" i="4"/>
  <c r="G31" i="4"/>
  <c r="G30" i="4"/>
  <c r="G29" i="4"/>
  <c r="G28" i="4"/>
  <c r="G27" i="4"/>
  <c r="G26" i="4"/>
  <c r="G25" i="4"/>
  <c r="G24" i="4"/>
  <c r="G23" i="4"/>
  <c r="O22" i="4"/>
  <c r="O41" i="4" s="1"/>
  <c r="J22" i="4"/>
  <c r="J21" i="4"/>
  <c r="G21" i="4" s="1"/>
  <c r="G20" i="4"/>
  <c r="G19" i="4"/>
  <c r="J18" i="4"/>
  <c r="I18" i="4"/>
  <c r="G17" i="4"/>
  <c r="G16" i="4"/>
  <c r="G15" i="4"/>
  <c r="G14" i="4"/>
  <c r="G13" i="4"/>
  <c r="G12" i="4"/>
  <c r="I11" i="4"/>
  <c r="G11" i="4" s="1"/>
  <c r="G10" i="4"/>
  <c r="G9" i="4"/>
  <c r="I8" i="4"/>
  <c r="G8" i="4" s="1"/>
  <c r="G22" i="4" l="1"/>
  <c r="G18" i="4"/>
  <c r="K41" i="5"/>
  <c r="G22" i="5"/>
  <c r="G11" i="5"/>
  <c r="I41" i="5"/>
  <c r="O41" i="5"/>
  <c r="G41" i="5" s="1"/>
  <c r="J41" i="4"/>
  <c r="G33" i="4"/>
  <c r="G8" i="5"/>
  <c r="I41" i="4"/>
  <c r="G41" i="4" l="1"/>
</calcChain>
</file>

<file path=xl/sharedStrings.xml><?xml version="1.0" encoding="utf-8"?>
<sst xmlns="http://schemas.openxmlformats.org/spreadsheetml/2006/main" count="118" uniqueCount="60">
  <si>
    <t>Код администратора</t>
  </si>
  <si>
    <t>Наименование расходов</t>
  </si>
  <si>
    <t>Финансовый план на год</t>
  </si>
  <si>
    <t>План по месяцам</t>
  </si>
  <si>
    <t>261</t>
  </si>
  <si>
    <t>Код государственного учреждения</t>
  </si>
  <si>
    <t>0251</t>
  </si>
  <si>
    <t>Программа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</si>
  <si>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</si>
  <si>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</si>
  <si>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</si>
  <si>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</si>
  <si>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</si>
  <si>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</si>
  <si>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</si>
  <si>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</si>
  <si>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</si>
  <si>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</si>
  <si>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</si>
  <si>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</si>
  <si>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052</t>
  </si>
  <si>
    <t>Подпрограмма</t>
  </si>
  <si>
    <t>015</t>
  </si>
  <si>
    <t>специфика</t>
  </si>
  <si>
    <t>Оплата труда</t>
  </si>
  <si>
    <t xml:space="preserve">Дополнительные денежные выплаты </t>
  </si>
  <si>
    <t xml:space="preserve">Компенсационные выплаты </t>
  </si>
  <si>
    <t>Социальный налог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</si>
  <si>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</si>
  <si>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</si>
  <si>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</si>
  <si>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Оплата труда технического персонала</t>
  </si>
  <si>
    <t>Взносы работодателей по техническому персоналу</t>
  </si>
  <si>
    <t>Командировки и служебные разъезды внутри страны технического персонала</t>
  </si>
  <si>
    <t>Приобретение продуктов питания</t>
  </si>
  <si>
    <t>Приобретение лекарственных средств и прочих изделий медицинского назначения</t>
  </si>
  <si>
    <t>Приобретение топлива, горюче-смазочных материалов</t>
  </si>
  <si>
    <t>Приобретение прочих запасов</t>
  </si>
  <si>
    <t>Оплата коммунальных услуг</t>
  </si>
  <si>
    <t>Оплата услуг связи</t>
  </si>
  <si>
    <t>Оплата транспортных услуг</t>
  </si>
  <si>
    <t>Оплата аренды за помещение</t>
  </si>
  <si>
    <t>Оплата консалтинговых услуг и исследований</t>
  </si>
  <si>
    <t>Оплата прочих услуг и работ</t>
  </si>
  <si>
    <t xml:space="preserve">Командировки и служебные разъезды внутри страны </t>
  </si>
  <si>
    <t>Командировки и служебные разъезды за пределы страны</t>
  </si>
  <si>
    <t>Исполнение исполнительных документов, судебных актов</t>
  </si>
  <si>
    <t>Прочие текущие затраты</t>
  </si>
  <si>
    <t>Трансферты физическим лицам</t>
  </si>
  <si>
    <t>Стипендии</t>
  </si>
  <si>
    <t>Приобретение транспортных средств</t>
  </si>
  <si>
    <t>Приобретение машин, оборудования, инструментов, производственного и хозяйственного инвентаря</t>
  </si>
  <si>
    <t>Приобретение нематериальных активов</t>
  </si>
  <si>
    <t>Материально-техническое оснащение государственных предприятий</t>
  </si>
  <si>
    <t>Приобретение прочих основных средств</t>
  </si>
  <si>
    <t>Капитальный ремонт помещений, зданий, сооружений, передаточных устройств</t>
  </si>
  <si>
    <t>Капитальный ремонт помещений, зданий, сооружений государственных предприятий</t>
  </si>
  <si>
    <t>Итого</t>
  </si>
  <si>
    <t>024</t>
  </si>
  <si>
    <t>Государственное коммунальное казенное предприятие«Индустриально-технический колледж, город Степногорск» при управлении образования Акмолинской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</si>
</sst>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KZ Times New Roman"/>
      <family val="1"/>
      <charset val="204"/>
    </font>
    <font>
      <sz val="12"/>
      <name val="KZ 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11" fillId="0" borderId="19">
      <alignment horizontal="left" vertical="top" wrapText="1"/>
    </xf>
    <xf numFmtId="0" fontId="12" fillId="0" borderId="0"/>
  </cellStyleXfs>
  <cellXfs count="49">
    <xf numFmtId="0" fontId="0" fillId="0" borderId="0" xfId="0"/>
    <xf numFmtId="0" fontId="2" fillId="0" borderId="0" xfId="1" applyFont="1"/>
    <xf numFmtId="0" fontId="3" fillId="0" borderId="0" xfId="1" applyFont="1"/>
    <xf numFmtId="0" fontId="7" fillId="0" borderId="0" xfId="2" applyFont="1" applyAlignment="1">
      <alignment horizontal="left" vertical="top"/>
    </xf>
    <xf numFmtId="0" fontId="8" fillId="0" borderId="0" xfId="1" applyFont="1" applyBorder="1" applyAlignment="1">
      <alignment wrapText="1"/>
    </xf>
    <xf numFmtId="0" fontId="2" fillId="0" borderId="0" xfId="1" applyFont="1" applyBorder="1" applyAlignment="1">
      <alignment wrapText="1"/>
    </xf>
    <xf numFmtId="0" fontId="2" fillId="0" borderId="3" xfId="1" applyFont="1" applyBorder="1" applyAlignment="1">
      <alignment horizontal="left" vertical="top" wrapText="1"/>
    </xf>
    <xf numFmtId="0" fontId="2" fillId="0" borderId="8" xfId="2" applyFont="1" applyFill="1" applyBorder="1" applyAlignment="1" applyProtection="1">
      <alignment horizontal="center" vertical="top" wrapText="1"/>
    </xf>
    <xf numFmtId="0" fontId="2" fillId="0" borderId="9" xfId="2" applyFont="1" applyFill="1" applyBorder="1" applyAlignment="1" applyProtection="1">
      <alignment horizontal="left" vertical="top" wrapText="1"/>
    </xf>
    <xf numFmtId="164" fontId="5" fillId="2" borderId="3" xfId="2" applyNumberFormat="1" applyFont="1" applyFill="1" applyBorder="1" applyAlignment="1">
      <alignment horizontal="center" vertical="center" wrapText="1"/>
    </xf>
    <xf numFmtId="165" fontId="9" fillId="0" borderId="3" xfId="2" applyNumberFormat="1" applyFont="1" applyBorder="1"/>
    <xf numFmtId="0" fontId="2" fillId="0" borderId="10" xfId="2" applyFont="1" applyFill="1" applyBorder="1" applyAlignment="1" applyProtection="1">
      <alignment horizontal="left" vertical="top" wrapText="1"/>
    </xf>
    <xf numFmtId="0" fontId="10" fillId="0" borderId="11" xfId="2" applyFont="1" applyFill="1" applyBorder="1" applyAlignment="1">
      <alignment vertical="top" wrapText="1"/>
    </xf>
    <xf numFmtId="0" fontId="2" fillId="0" borderId="1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>
      <alignment vertical="top" wrapText="1"/>
    </xf>
    <xf numFmtId="1" fontId="2" fillId="0" borderId="12" xfId="2" applyNumberFormat="1" applyFont="1" applyFill="1" applyBorder="1" applyAlignment="1" applyProtection="1">
      <alignment horizontal="center" vertical="top"/>
    </xf>
    <xf numFmtId="0" fontId="2" fillId="0" borderId="13" xfId="2" applyFont="1" applyFill="1" applyBorder="1" applyAlignment="1" applyProtection="1">
      <alignment horizontal="left" vertical="top" wrapText="1"/>
    </xf>
    <xf numFmtId="1" fontId="2" fillId="0" borderId="3" xfId="2" applyNumberFormat="1" applyFont="1" applyFill="1" applyBorder="1" applyAlignment="1" applyProtection="1">
      <alignment horizontal="center" vertical="top"/>
    </xf>
    <xf numFmtId="0" fontId="2" fillId="0" borderId="3" xfId="2" applyFont="1" applyFill="1" applyBorder="1" applyAlignment="1" applyProtection="1">
      <alignment horizontal="left" vertical="top" wrapText="1"/>
    </xf>
    <xf numFmtId="0" fontId="2" fillId="0" borderId="14" xfId="2" applyFont="1" applyFill="1" applyBorder="1" applyAlignment="1" applyProtection="1">
      <alignment horizontal="center" vertical="top" wrapText="1"/>
    </xf>
    <xf numFmtId="0" fontId="2" fillId="0" borderId="15" xfId="2" applyFont="1" applyFill="1" applyBorder="1" applyAlignment="1" applyProtection="1">
      <alignment horizontal="left" vertical="top" wrapText="1"/>
    </xf>
    <xf numFmtId="1" fontId="2" fillId="0" borderId="8" xfId="2" applyNumberFormat="1" applyFont="1" applyFill="1" applyBorder="1" applyAlignment="1" applyProtection="1">
      <alignment horizontal="center" vertical="top"/>
    </xf>
    <xf numFmtId="0" fontId="2" fillId="0" borderId="2" xfId="2" applyFont="1" applyFill="1" applyBorder="1" applyAlignment="1" applyProtection="1">
      <alignment horizontal="left" vertical="top" wrapText="1"/>
    </xf>
    <xf numFmtId="166" fontId="6" fillId="0" borderId="3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horizontal="center" vertical="center"/>
    </xf>
    <xf numFmtId="0" fontId="3" fillId="0" borderId="0" xfId="1" applyFont="1" applyBorder="1"/>
    <xf numFmtId="0" fontId="3" fillId="0" borderId="18" xfId="1" applyFont="1" applyBorder="1"/>
    <xf numFmtId="0" fontId="2" fillId="0" borderId="18" xfId="1" applyFont="1" applyBorder="1"/>
    <xf numFmtId="164" fontId="2" fillId="0" borderId="0" xfId="1" applyNumberFormat="1" applyFont="1"/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top" wrapText="1"/>
    </xf>
    <xf numFmtId="49" fontId="2" fillId="0" borderId="4" xfId="1" applyNumberFormat="1" applyFont="1" applyBorder="1" applyAlignment="1">
      <alignment horizontal="center" vertical="top"/>
    </xf>
    <xf numFmtId="49" fontId="2" fillId="0" borderId="5" xfId="1" applyNumberFormat="1" applyFont="1" applyBorder="1" applyAlignment="1">
      <alignment horizontal="center" vertical="top"/>
    </xf>
    <xf numFmtId="49" fontId="2" fillId="0" borderId="16" xfId="1" applyNumberFormat="1" applyFont="1" applyBorder="1" applyAlignment="1">
      <alignment horizontal="center" vertical="top"/>
    </xf>
    <xf numFmtId="49" fontId="2" fillId="0" borderId="4" xfId="1" applyNumberFormat="1" applyFont="1" applyBorder="1" applyAlignment="1">
      <alignment horizontal="center" vertical="top" wrapText="1"/>
    </xf>
    <xf numFmtId="49" fontId="2" fillId="0" borderId="5" xfId="1" applyNumberFormat="1" applyFont="1" applyBorder="1" applyAlignment="1">
      <alignment horizontal="center" vertical="top" wrapText="1"/>
    </xf>
    <xf numFmtId="49" fontId="2" fillId="0" borderId="16" xfId="1" applyNumberFormat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center" textRotation="90"/>
    </xf>
    <xf numFmtId="49" fontId="2" fillId="0" borderId="6" xfId="1" applyNumberFormat="1" applyFont="1" applyBorder="1" applyAlignment="1">
      <alignment horizontal="center" vertical="top" wrapText="1"/>
    </xf>
    <xf numFmtId="49" fontId="2" fillId="0" borderId="7" xfId="1" applyNumberFormat="1" applyFont="1" applyBorder="1" applyAlignment="1">
      <alignment horizontal="center" vertical="top" wrapText="1"/>
    </xf>
    <xf numFmtId="49" fontId="2" fillId="0" borderId="17" xfId="1" applyNumberFormat="1" applyFont="1" applyBorder="1" applyAlignment="1">
      <alignment horizontal="center" vertical="top" wrapText="1"/>
    </xf>
    <xf numFmtId="166" fontId="6" fillId="0" borderId="3" xfId="1" applyNumberFormat="1" applyFont="1" applyBorder="1" applyAlignment="1">
      <alignment horizontal="left" vertical="center"/>
    </xf>
    <xf numFmtId="0" fontId="3" fillId="0" borderId="0" xfId="1" applyFont="1" applyAlignment="1">
      <alignment horizontal="center" wrapText="1"/>
    </xf>
    <xf numFmtId="0" fontId="5" fillId="0" borderId="18" xfId="1" applyFont="1" applyBorder="1" applyAlignment="1">
      <alignment horizontal="center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17" xfId="1" applyNumberFormat="1" applyFont="1" applyBorder="1" applyAlignment="1">
      <alignment horizontal="center" vertical="center" wrapText="1"/>
    </xf>
  </cellXfs>
  <cellStyles count="5">
    <cellStyle name="Name4" xfId="3"/>
    <cellStyle name="Обычный" xfId="0" builtinId="0"/>
    <cellStyle name="Обычный 2" xfId="2"/>
    <cellStyle name="Обычный 3" xfId="4"/>
    <cellStyle name="Обычный_пр.020.104 (июнь 2004 г.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2"/>
  <sheetViews>
    <sheetView view="pageBreakPreview" topLeftCell="A37" zoomScaleNormal="100" zoomScaleSheetLayoutView="100" workbookViewId="0">
      <selection activeCell="M22" sqref="M22"/>
    </sheetView>
  </sheetViews>
  <sheetFormatPr defaultRowHeight="12.75" x14ac:dyDescent="0.2"/>
  <cols>
    <col min="1" max="1" width="3.42578125" style="1" customWidth="1"/>
    <col min="2" max="2" width="5" style="1" customWidth="1"/>
    <col min="3" max="3" width="4.5703125" style="1" customWidth="1"/>
    <col min="4" max="4" width="5.28515625" style="1" customWidth="1"/>
    <col min="5" max="5" width="10.140625" style="1" customWidth="1"/>
    <col min="6" max="6" width="30" style="1" customWidth="1"/>
    <col min="7" max="7" width="12.7109375" style="1" customWidth="1"/>
    <col min="8" max="8" width="7.7109375" style="1" customWidth="1"/>
    <col min="9" max="19" width="9.85546875" style="1" customWidth="1"/>
    <col min="20" max="256" width="9.140625" style="1"/>
    <col min="257" max="257" width="3.42578125" style="1" customWidth="1"/>
    <col min="258" max="258" width="5" style="1" customWidth="1"/>
    <col min="259" max="259" width="4.5703125" style="1" customWidth="1"/>
    <col min="260" max="260" width="5.28515625" style="1" customWidth="1"/>
    <col min="261" max="261" width="10.140625" style="1" customWidth="1"/>
    <col min="262" max="262" width="30" style="1" customWidth="1"/>
    <col min="263" max="263" width="12.7109375" style="1" customWidth="1"/>
    <col min="264" max="264" width="12.42578125" style="1" customWidth="1"/>
    <col min="265" max="275" width="9.85546875" style="1" customWidth="1"/>
    <col min="276" max="512" width="9.140625" style="1"/>
    <col min="513" max="513" width="3.42578125" style="1" customWidth="1"/>
    <col min="514" max="514" width="5" style="1" customWidth="1"/>
    <col min="515" max="515" width="4.5703125" style="1" customWidth="1"/>
    <col min="516" max="516" width="5.28515625" style="1" customWidth="1"/>
    <col min="517" max="517" width="10.140625" style="1" customWidth="1"/>
    <col min="518" max="518" width="30" style="1" customWidth="1"/>
    <col min="519" max="519" width="12.7109375" style="1" customWidth="1"/>
    <col min="520" max="520" width="12.42578125" style="1" customWidth="1"/>
    <col min="521" max="531" width="9.85546875" style="1" customWidth="1"/>
    <col min="532" max="768" width="9.140625" style="1"/>
    <col min="769" max="769" width="3.42578125" style="1" customWidth="1"/>
    <col min="770" max="770" width="5" style="1" customWidth="1"/>
    <col min="771" max="771" width="4.5703125" style="1" customWidth="1"/>
    <col min="772" max="772" width="5.28515625" style="1" customWidth="1"/>
    <col min="773" max="773" width="10.140625" style="1" customWidth="1"/>
    <col min="774" max="774" width="30" style="1" customWidth="1"/>
    <col min="775" max="775" width="12.7109375" style="1" customWidth="1"/>
    <col min="776" max="776" width="12.42578125" style="1" customWidth="1"/>
    <col min="777" max="787" width="9.85546875" style="1" customWidth="1"/>
    <col min="788" max="1024" width="9.140625" style="1"/>
    <col min="1025" max="1025" width="3.42578125" style="1" customWidth="1"/>
    <col min="1026" max="1026" width="5" style="1" customWidth="1"/>
    <col min="1027" max="1027" width="4.5703125" style="1" customWidth="1"/>
    <col min="1028" max="1028" width="5.28515625" style="1" customWidth="1"/>
    <col min="1029" max="1029" width="10.140625" style="1" customWidth="1"/>
    <col min="1030" max="1030" width="30" style="1" customWidth="1"/>
    <col min="1031" max="1031" width="12.7109375" style="1" customWidth="1"/>
    <col min="1032" max="1032" width="12.42578125" style="1" customWidth="1"/>
    <col min="1033" max="1043" width="9.85546875" style="1" customWidth="1"/>
    <col min="1044" max="1280" width="9.140625" style="1"/>
    <col min="1281" max="1281" width="3.42578125" style="1" customWidth="1"/>
    <col min="1282" max="1282" width="5" style="1" customWidth="1"/>
    <col min="1283" max="1283" width="4.5703125" style="1" customWidth="1"/>
    <col min="1284" max="1284" width="5.28515625" style="1" customWidth="1"/>
    <col min="1285" max="1285" width="10.140625" style="1" customWidth="1"/>
    <col min="1286" max="1286" width="30" style="1" customWidth="1"/>
    <col min="1287" max="1287" width="12.7109375" style="1" customWidth="1"/>
    <col min="1288" max="1288" width="12.42578125" style="1" customWidth="1"/>
    <col min="1289" max="1299" width="9.85546875" style="1" customWidth="1"/>
    <col min="1300" max="1536" width="9.140625" style="1"/>
    <col min="1537" max="1537" width="3.42578125" style="1" customWidth="1"/>
    <col min="1538" max="1538" width="5" style="1" customWidth="1"/>
    <col min="1539" max="1539" width="4.5703125" style="1" customWidth="1"/>
    <col min="1540" max="1540" width="5.28515625" style="1" customWidth="1"/>
    <col min="1541" max="1541" width="10.140625" style="1" customWidth="1"/>
    <col min="1542" max="1542" width="30" style="1" customWidth="1"/>
    <col min="1543" max="1543" width="12.7109375" style="1" customWidth="1"/>
    <col min="1544" max="1544" width="12.42578125" style="1" customWidth="1"/>
    <col min="1545" max="1555" width="9.85546875" style="1" customWidth="1"/>
    <col min="1556" max="1792" width="9.140625" style="1"/>
    <col min="1793" max="1793" width="3.42578125" style="1" customWidth="1"/>
    <col min="1794" max="1794" width="5" style="1" customWidth="1"/>
    <col min="1795" max="1795" width="4.5703125" style="1" customWidth="1"/>
    <col min="1796" max="1796" width="5.28515625" style="1" customWidth="1"/>
    <col min="1797" max="1797" width="10.140625" style="1" customWidth="1"/>
    <col min="1798" max="1798" width="30" style="1" customWidth="1"/>
    <col min="1799" max="1799" width="12.7109375" style="1" customWidth="1"/>
    <col min="1800" max="1800" width="12.42578125" style="1" customWidth="1"/>
    <col min="1801" max="1811" width="9.85546875" style="1" customWidth="1"/>
    <col min="1812" max="2048" width="9.140625" style="1"/>
    <col min="2049" max="2049" width="3.42578125" style="1" customWidth="1"/>
    <col min="2050" max="2050" width="5" style="1" customWidth="1"/>
    <col min="2051" max="2051" width="4.5703125" style="1" customWidth="1"/>
    <col min="2052" max="2052" width="5.28515625" style="1" customWidth="1"/>
    <col min="2053" max="2053" width="10.140625" style="1" customWidth="1"/>
    <col min="2054" max="2054" width="30" style="1" customWidth="1"/>
    <col min="2055" max="2055" width="12.7109375" style="1" customWidth="1"/>
    <col min="2056" max="2056" width="12.42578125" style="1" customWidth="1"/>
    <col min="2057" max="2067" width="9.85546875" style="1" customWidth="1"/>
    <col min="2068" max="2304" width="9.140625" style="1"/>
    <col min="2305" max="2305" width="3.42578125" style="1" customWidth="1"/>
    <col min="2306" max="2306" width="5" style="1" customWidth="1"/>
    <col min="2307" max="2307" width="4.5703125" style="1" customWidth="1"/>
    <col min="2308" max="2308" width="5.28515625" style="1" customWidth="1"/>
    <col min="2309" max="2309" width="10.140625" style="1" customWidth="1"/>
    <col min="2310" max="2310" width="30" style="1" customWidth="1"/>
    <col min="2311" max="2311" width="12.7109375" style="1" customWidth="1"/>
    <col min="2312" max="2312" width="12.42578125" style="1" customWidth="1"/>
    <col min="2313" max="2323" width="9.85546875" style="1" customWidth="1"/>
    <col min="2324" max="2560" width="9.140625" style="1"/>
    <col min="2561" max="2561" width="3.42578125" style="1" customWidth="1"/>
    <col min="2562" max="2562" width="5" style="1" customWidth="1"/>
    <col min="2563" max="2563" width="4.5703125" style="1" customWidth="1"/>
    <col min="2564" max="2564" width="5.28515625" style="1" customWidth="1"/>
    <col min="2565" max="2565" width="10.140625" style="1" customWidth="1"/>
    <col min="2566" max="2566" width="30" style="1" customWidth="1"/>
    <col min="2567" max="2567" width="12.7109375" style="1" customWidth="1"/>
    <col min="2568" max="2568" width="12.42578125" style="1" customWidth="1"/>
    <col min="2569" max="2579" width="9.85546875" style="1" customWidth="1"/>
    <col min="2580" max="2816" width="9.140625" style="1"/>
    <col min="2817" max="2817" width="3.42578125" style="1" customWidth="1"/>
    <col min="2818" max="2818" width="5" style="1" customWidth="1"/>
    <col min="2819" max="2819" width="4.5703125" style="1" customWidth="1"/>
    <col min="2820" max="2820" width="5.28515625" style="1" customWidth="1"/>
    <col min="2821" max="2821" width="10.140625" style="1" customWidth="1"/>
    <col min="2822" max="2822" width="30" style="1" customWidth="1"/>
    <col min="2823" max="2823" width="12.7109375" style="1" customWidth="1"/>
    <col min="2824" max="2824" width="12.42578125" style="1" customWidth="1"/>
    <col min="2825" max="2835" width="9.85546875" style="1" customWidth="1"/>
    <col min="2836" max="3072" width="9.140625" style="1"/>
    <col min="3073" max="3073" width="3.42578125" style="1" customWidth="1"/>
    <col min="3074" max="3074" width="5" style="1" customWidth="1"/>
    <col min="3075" max="3075" width="4.5703125" style="1" customWidth="1"/>
    <col min="3076" max="3076" width="5.28515625" style="1" customWidth="1"/>
    <col min="3077" max="3077" width="10.140625" style="1" customWidth="1"/>
    <col min="3078" max="3078" width="30" style="1" customWidth="1"/>
    <col min="3079" max="3079" width="12.7109375" style="1" customWidth="1"/>
    <col min="3080" max="3080" width="12.42578125" style="1" customWidth="1"/>
    <col min="3081" max="3091" width="9.85546875" style="1" customWidth="1"/>
    <col min="3092" max="3328" width="9.140625" style="1"/>
    <col min="3329" max="3329" width="3.42578125" style="1" customWidth="1"/>
    <col min="3330" max="3330" width="5" style="1" customWidth="1"/>
    <col min="3331" max="3331" width="4.5703125" style="1" customWidth="1"/>
    <col min="3332" max="3332" width="5.28515625" style="1" customWidth="1"/>
    <col min="3333" max="3333" width="10.140625" style="1" customWidth="1"/>
    <col min="3334" max="3334" width="30" style="1" customWidth="1"/>
    <col min="3335" max="3335" width="12.7109375" style="1" customWidth="1"/>
    <col min="3336" max="3336" width="12.42578125" style="1" customWidth="1"/>
    <col min="3337" max="3347" width="9.85546875" style="1" customWidth="1"/>
    <col min="3348" max="3584" width="9.140625" style="1"/>
    <col min="3585" max="3585" width="3.42578125" style="1" customWidth="1"/>
    <col min="3586" max="3586" width="5" style="1" customWidth="1"/>
    <col min="3587" max="3587" width="4.5703125" style="1" customWidth="1"/>
    <col min="3588" max="3588" width="5.28515625" style="1" customWidth="1"/>
    <col min="3589" max="3589" width="10.140625" style="1" customWidth="1"/>
    <col min="3590" max="3590" width="30" style="1" customWidth="1"/>
    <col min="3591" max="3591" width="12.7109375" style="1" customWidth="1"/>
    <col min="3592" max="3592" width="12.42578125" style="1" customWidth="1"/>
    <col min="3593" max="3603" width="9.85546875" style="1" customWidth="1"/>
    <col min="3604" max="3840" width="9.140625" style="1"/>
    <col min="3841" max="3841" width="3.42578125" style="1" customWidth="1"/>
    <col min="3842" max="3842" width="5" style="1" customWidth="1"/>
    <col min="3843" max="3843" width="4.5703125" style="1" customWidth="1"/>
    <col min="3844" max="3844" width="5.28515625" style="1" customWidth="1"/>
    <col min="3845" max="3845" width="10.140625" style="1" customWidth="1"/>
    <col min="3846" max="3846" width="30" style="1" customWidth="1"/>
    <col min="3847" max="3847" width="12.7109375" style="1" customWidth="1"/>
    <col min="3848" max="3848" width="12.42578125" style="1" customWidth="1"/>
    <col min="3849" max="3859" width="9.85546875" style="1" customWidth="1"/>
    <col min="3860" max="4096" width="9.140625" style="1"/>
    <col min="4097" max="4097" width="3.42578125" style="1" customWidth="1"/>
    <col min="4098" max="4098" width="5" style="1" customWidth="1"/>
    <col min="4099" max="4099" width="4.5703125" style="1" customWidth="1"/>
    <col min="4100" max="4100" width="5.28515625" style="1" customWidth="1"/>
    <col min="4101" max="4101" width="10.140625" style="1" customWidth="1"/>
    <col min="4102" max="4102" width="30" style="1" customWidth="1"/>
    <col min="4103" max="4103" width="12.7109375" style="1" customWidth="1"/>
    <col min="4104" max="4104" width="12.42578125" style="1" customWidth="1"/>
    <col min="4105" max="4115" width="9.85546875" style="1" customWidth="1"/>
    <col min="4116" max="4352" width="9.140625" style="1"/>
    <col min="4353" max="4353" width="3.42578125" style="1" customWidth="1"/>
    <col min="4354" max="4354" width="5" style="1" customWidth="1"/>
    <col min="4355" max="4355" width="4.5703125" style="1" customWidth="1"/>
    <col min="4356" max="4356" width="5.28515625" style="1" customWidth="1"/>
    <col min="4357" max="4357" width="10.140625" style="1" customWidth="1"/>
    <col min="4358" max="4358" width="30" style="1" customWidth="1"/>
    <col min="4359" max="4359" width="12.7109375" style="1" customWidth="1"/>
    <col min="4360" max="4360" width="12.42578125" style="1" customWidth="1"/>
    <col min="4361" max="4371" width="9.85546875" style="1" customWidth="1"/>
    <col min="4372" max="4608" width="9.140625" style="1"/>
    <col min="4609" max="4609" width="3.42578125" style="1" customWidth="1"/>
    <col min="4610" max="4610" width="5" style="1" customWidth="1"/>
    <col min="4611" max="4611" width="4.5703125" style="1" customWidth="1"/>
    <col min="4612" max="4612" width="5.28515625" style="1" customWidth="1"/>
    <col min="4613" max="4613" width="10.140625" style="1" customWidth="1"/>
    <col min="4614" max="4614" width="30" style="1" customWidth="1"/>
    <col min="4615" max="4615" width="12.7109375" style="1" customWidth="1"/>
    <col min="4616" max="4616" width="12.42578125" style="1" customWidth="1"/>
    <col min="4617" max="4627" width="9.85546875" style="1" customWidth="1"/>
    <col min="4628" max="4864" width="9.140625" style="1"/>
    <col min="4865" max="4865" width="3.42578125" style="1" customWidth="1"/>
    <col min="4866" max="4866" width="5" style="1" customWidth="1"/>
    <col min="4867" max="4867" width="4.5703125" style="1" customWidth="1"/>
    <col min="4868" max="4868" width="5.28515625" style="1" customWidth="1"/>
    <col min="4869" max="4869" width="10.140625" style="1" customWidth="1"/>
    <col min="4870" max="4870" width="30" style="1" customWidth="1"/>
    <col min="4871" max="4871" width="12.7109375" style="1" customWidth="1"/>
    <col min="4872" max="4872" width="12.42578125" style="1" customWidth="1"/>
    <col min="4873" max="4883" width="9.85546875" style="1" customWidth="1"/>
    <col min="4884" max="5120" width="9.140625" style="1"/>
    <col min="5121" max="5121" width="3.42578125" style="1" customWidth="1"/>
    <col min="5122" max="5122" width="5" style="1" customWidth="1"/>
    <col min="5123" max="5123" width="4.5703125" style="1" customWidth="1"/>
    <col min="5124" max="5124" width="5.28515625" style="1" customWidth="1"/>
    <col min="5125" max="5125" width="10.140625" style="1" customWidth="1"/>
    <col min="5126" max="5126" width="30" style="1" customWidth="1"/>
    <col min="5127" max="5127" width="12.7109375" style="1" customWidth="1"/>
    <col min="5128" max="5128" width="12.42578125" style="1" customWidth="1"/>
    <col min="5129" max="5139" width="9.85546875" style="1" customWidth="1"/>
    <col min="5140" max="5376" width="9.140625" style="1"/>
    <col min="5377" max="5377" width="3.42578125" style="1" customWidth="1"/>
    <col min="5378" max="5378" width="5" style="1" customWidth="1"/>
    <col min="5379" max="5379" width="4.5703125" style="1" customWidth="1"/>
    <col min="5380" max="5380" width="5.28515625" style="1" customWidth="1"/>
    <col min="5381" max="5381" width="10.140625" style="1" customWidth="1"/>
    <col min="5382" max="5382" width="30" style="1" customWidth="1"/>
    <col min="5383" max="5383" width="12.7109375" style="1" customWidth="1"/>
    <col min="5384" max="5384" width="12.42578125" style="1" customWidth="1"/>
    <col min="5385" max="5395" width="9.85546875" style="1" customWidth="1"/>
    <col min="5396" max="5632" width="9.140625" style="1"/>
    <col min="5633" max="5633" width="3.42578125" style="1" customWidth="1"/>
    <col min="5634" max="5634" width="5" style="1" customWidth="1"/>
    <col min="5635" max="5635" width="4.5703125" style="1" customWidth="1"/>
    <col min="5636" max="5636" width="5.28515625" style="1" customWidth="1"/>
    <col min="5637" max="5637" width="10.140625" style="1" customWidth="1"/>
    <col min="5638" max="5638" width="30" style="1" customWidth="1"/>
    <col min="5639" max="5639" width="12.7109375" style="1" customWidth="1"/>
    <col min="5640" max="5640" width="12.42578125" style="1" customWidth="1"/>
    <col min="5641" max="5651" width="9.85546875" style="1" customWidth="1"/>
    <col min="5652" max="5888" width="9.140625" style="1"/>
    <col min="5889" max="5889" width="3.42578125" style="1" customWidth="1"/>
    <col min="5890" max="5890" width="5" style="1" customWidth="1"/>
    <col min="5891" max="5891" width="4.5703125" style="1" customWidth="1"/>
    <col min="5892" max="5892" width="5.28515625" style="1" customWidth="1"/>
    <col min="5893" max="5893" width="10.140625" style="1" customWidth="1"/>
    <col min="5894" max="5894" width="30" style="1" customWidth="1"/>
    <col min="5895" max="5895" width="12.7109375" style="1" customWidth="1"/>
    <col min="5896" max="5896" width="12.42578125" style="1" customWidth="1"/>
    <col min="5897" max="5907" width="9.85546875" style="1" customWidth="1"/>
    <col min="5908" max="6144" width="9.140625" style="1"/>
    <col min="6145" max="6145" width="3.42578125" style="1" customWidth="1"/>
    <col min="6146" max="6146" width="5" style="1" customWidth="1"/>
    <col min="6147" max="6147" width="4.5703125" style="1" customWidth="1"/>
    <col min="6148" max="6148" width="5.28515625" style="1" customWidth="1"/>
    <col min="6149" max="6149" width="10.140625" style="1" customWidth="1"/>
    <col min="6150" max="6150" width="30" style="1" customWidth="1"/>
    <col min="6151" max="6151" width="12.7109375" style="1" customWidth="1"/>
    <col min="6152" max="6152" width="12.42578125" style="1" customWidth="1"/>
    <col min="6153" max="6163" width="9.85546875" style="1" customWidth="1"/>
    <col min="6164" max="6400" width="9.140625" style="1"/>
    <col min="6401" max="6401" width="3.42578125" style="1" customWidth="1"/>
    <col min="6402" max="6402" width="5" style="1" customWidth="1"/>
    <col min="6403" max="6403" width="4.5703125" style="1" customWidth="1"/>
    <col min="6404" max="6404" width="5.28515625" style="1" customWidth="1"/>
    <col min="6405" max="6405" width="10.140625" style="1" customWidth="1"/>
    <col min="6406" max="6406" width="30" style="1" customWidth="1"/>
    <col min="6407" max="6407" width="12.7109375" style="1" customWidth="1"/>
    <col min="6408" max="6408" width="12.42578125" style="1" customWidth="1"/>
    <col min="6409" max="6419" width="9.85546875" style="1" customWidth="1"/>
    <col min="6420" max="6656" width="9.140625" style="1"/>
    <col min="6657" max="6657" width="3.42578125" style="1" customWidth="1"/>
    <col min="6658" max="6658" width="5" style="1" customWidth="1"/>
    <col min="6659" max="6659" width="4.5703125" style="1" customWidth="1"/>
    <col min="6660" max="6660" width="5.28515625" style="1" customWidth="1"/>
    <col min="6661" max="6661" width="10.140625" style="1" customWidth="1"/>
    <col min="6662" max="6662" width="30" style="1" customWidth="1"/>
    <col min="6663" max="6663" width="12.7109375" style="1" customWidth="1"/>
    <col min="6664" max="6664" width="12.42578125" style="1" customWidth="1"/>
    <col min="6665" max="6675" width="9.85546875" style="1" customWidth="1"/>
    <col min="6676" max="6912" width="9.140625" style="1"/>
    <col min="6913" max="6913" width="3.42578125" style="1" customWidth="1"/>
    <col min="6914" max="6914" width="5" style="1" customWidth="1"/>
    <col min="6915" max="6915" width="4.5703125" style="1" customWidth="1"/>
    <col min="6916" max="6916" width="5.28515625" style="1" customWidth="1"/>
    <col min="6917" max="6917" width="10.140625" style="1" customWidth="1"/>
    <col min="6918" max="6918" width="30" style="1" customWidth="1"/>
    <col min="6919" max="6919" width="12.7109375" style="1" customWidth="1"/>
    <col min="6920" max="6920" width="12.42578125" style="1" customWidth="1"/>
    <col min="6921" max="6931" width="9.85546875" style="1" customWidth="1"/>
    <col min="6932" max="7168" width="9.140625" style="1"/>
    <col min="7169" max="7169" width="3.42578125" style="1" customWidth="1"/>
    <col min="7170" max="7170" width="5" style="1" customWidth="1"/>
    <col min="7171" max="7171" width="4.5703125" style="1" customWidth="1"/>
    <col min="7172" max="7172" width="5.28515625" style="1" customWidth="1"/>
    <col min="7173" max="7173" width="10.140625" style="1" customWidth="1"/>
    <col min="7174" max="7174" width="30" style="1" customWidth="1"/>
    <col min="7175" max="7175" width="12.7109375" style="1" customWidth="1"/>
    <col min="7176" max="7176" width="12.42578125" style="1" customWidth="1"/>
    <col min="7177" max="7187" width="9.85546875" style="1" customWidth="1"/>
    <col min="7188" max="7424" width="9.140625" style="1"/>
    <col min="7425" max="7425" width="3.42578125" style="1" customWidth="1"/>
    <col min="7426" max="7426" width="5" style="1" customWidth="1"/>
    <col min="7427" max="7427" width="4.5703125" style="1" customWidth="1"/>
    <col min="7428" max="7428" width="5.28515625" style="1" customWidth="1"/>
    <col min="7429" max="7429" width="10.140625" style="1" customWidth="1"/>
    <col min="7430" max="7430" width="30" style="1" customWidth="1"/>
    <col min="7431" max="7431" width="12.7109375" style="1" customWidth="1"/>
    <col min="7432" max="7432" width="12.42578125" style="1" customWidth="1"/>
    <col min="7433" max="7443" width="9.85546875" style="1" customWidth="1"/>
    <col min="7444" max="7680" width="9.140625" style="1"/>
    <col min="7681" max="7681" width="3.42578125" style="1" customWidth="1"/>
    <col min="7682" max="7682" width="5" style="1" customWidth="1"/>
    <col min="7683" max="7683" width="4.5703125" style="1" customWidth="1"/>
    <col min="7684" max="7684" width="5.28515625" style="1" customWidth="1"/>
    <col min="7685" max="7685" width="10.140625" style="1" customWidth="1"/>
    <col min="7686" max="7686" width="30" style="1" customWidth="1"/>
    <col min="7687" max="7687" width="12.7109375" style="1" customWidth="1"/>
    <col min="7688" max="7688" width="12.42578125" style="1" customWidth="1"/>
    <col min="7689" max="7699" width="9.85546875" style="1" customWidth="1"/>
    <col min="7700" max="7936" width="9.140625" style="1"/>
    <col min="7937" max="7937" width="3.42578125" style="1" customWidth="1"/>
    <col min="7938" max="7938" width="5" style="1" customWidth="1"/>
    <col min="7939" max="7939" width="4.5703125" style="1" customWidth="1"/>
    <col min="7940" max="7940" width="5.28515625" style="1" customWidth="1"/>
    <col min="7941" max="7941" width="10.140625" style="1" customWidth="1"/>
    <col min="7942" max="7942" width="30" style="1" customWidth="1"/>
    <col min="7943" max="7943" width="12.7109375" style="1" customWidth="1"/>
    <col min="7944" max="7944" width="12.42578125" style="1" customWidth="1"/>
    <col min="7945" max="7955" width="9.85546875" style="1" customWidth="1"/>
    <col min="7956" max="8192" width="9.140625" style="1"/>
    <col min="8193" max="8193" width="3.42578125" style="1" customWidth="1"/>
    <col min="8194" max="8194" width="5" style="1" customWidth="1"/>
    <col min="8195" max="8195" width="4.5703125" style="1" customWidth="1"/>
    <col min="8196" max="8196" width="5.28515625" style="1" customWidth="1"/>
    <col min="8197" max="8197" width="10.140625" style="1" customWidth="1"/>
    <col min="8198" max="8198" width="30" style="1" customWidth="1"/>
    <col min="8199" max="8199" width="12.7109375" style="1" customWidth="1"/>
    <col min="8200" max="8200" width="12.42578125" style="1" customWidth="1"/>
    <col min="8201" max="8211" width="9.85546875" style="1" customWidth="1"/>
    <col min="8212" max="8448" width="9.140625" style="1"/>
    <col min="8449" max="8449" width="3.42578125" style="1" customWidth="1"/>
    <col min="8450" max="8450" width="5" style="1" customWidth="1"/>
    <col min="8451" max="8451" width="4.5703125" style="1" customWidth="1"/>
    <col min="8452" max="8452" width="5.28515625" style="1" customWidth="1"/>
    <col min="8453" max="8453" width="10.140625" style="1" customWidth="1"/>
    <col min="8454" max="8454" width="30" style="1" customWidth="1"/>
    <col min="8455" max="8455" width="12.7109375" style="1" customWidth="1"/>
    <col min="8456" max="8456" width="12.42578125" style="1" customWidth="1"/>
    <col min="8457" max="8467" width="9.85546875" style="1" customWidth="1"/>
    <col min="8468" max="8704" width="9.140625" style="1"/>
    <col min="8705" max="8705" width="3.42578125" style="1" customWidth="1"/>
    <col min="8706" max="8706" width="5" style="1" customWidth="1"/>
    <col min="8707" max="8707" width="4.5703125" style="1" customWidth="1"/>
    <col min="8708" max="8708" width="5.28515625" style="1" customWidth="1"/>
    <col min="8709" max="8709" width="10.140625" style="1" customWidth="1"/>
    <col min="8710" max="8710" width="30" style="1" customWidth="1"/>
    <col min="8711" max="8711" width="12.7109375" style="1" customWidth="1"/>
    <col min="8712" max="8712" width="12.42578125" style="1" customWidth="1"/>
    <col min="8713" max="8723" width="9.85546875" style="1" customWidth="1"/>
    <col min="8724" max="8960" width="9.140625" style="1"/>
    <col min="8961" max="8961" width="3.42578125" style="1" customWidth="1"/>
    <col min="8962" max="8962" width="5" style="1" customWidth="1"/>
    <col min="8963" max="8963" width="4.5703125" style="1" customWidth="1"/>
    <col min="8964" max="8964" width="5.28515625" style="1" customWidth="1"/>
    <col min="8965" max="8965" width="10.140625" style="1" customWidth="1"/>
    <col min="8966" max="8966" width="30" style="1" customWidth="1"/>
    <col min="8967" max="8967" width="12.7109375" style="1" customWidth="1"/>
    <col min="8968" max="8968" width="12.42578125" style="1" customWidth="1"/>
    <col min="8969" max="8979" width="9.85546875" style="1" customWidth="1"/>
    <col min="8980" max="9216" width="9.140625" style="1"/>
    <col min="9217" max="9217" width="3.42578125" style="1" customWidth="1"/>
    <col min="9218" max="9218" width="5" style="1" customWidth="1"/>
    <col min="9219" max="9219" width="4.5703125" style="1" customWidth="1"/>
    <col min="9220" max="9220" width="5.28515625" style="1" customWidth="1"/>
    <col min="9221" max="9221" width="10.140625" style="1" customWidth="1"/>
    <col min="9222" max="9222" width="30" style="1" customWidth="1"/>
    <col min="9223" max="9223" width="12.7109375" style="1" customWidth="1"/>
    <col min="9224" max="9224" width="12.42578125" style="1" customWidth="1"/>
    <col min="9225" max="9235" width="9.85546875" style="1" customWidth="1"/>
    <col min="9236" max="9472" width="9.140625" style="1"/>
    <col min="9473" max="9473" width="3.42578125" style="1" customWidth="1"/>
    <col min="9474" max="9474" width="5" style="1" customWidth="1"/>
    <col min="9475" max="9475" width="4.5703125" style="1" customWidth="1"/>
    <col min="9476" max="9476" width="5.28515625" style="1" customWidth="1"/>
    <col min="9477" max="9477" width="10.140625" style="1" customWidth="1"/>
    <col min="9478" max="9478" width="30" style="1" customWidth="1"/>
    <col min="9479" max="9479" width="12.7109375" style="1" customWidth="1"/>
    <col min="9480" max="9480" width="12.42578125" style="1" customWidth="1"/>
    <col min="9481" max="9491" width="9.85546875" style="1" customWidth="1"/>
    <col min="9492" max="9728" width="9.140625" style="1"/>
    <col min="9729" max="9729" width="3.42578125" style="1" customWidth="1"/>
    <col min="9730" max="9730" width="5" style="1" customWidth="1"/>
    <col min="9731" max="9731" width="4.5703125" style="1" customWidth="1"/>
    <col min="9732" max="9732" width="5.28515625" style="1" customWidth="1"/>
    <col min="9733" max="9733" width="10.140625" style="1" customWidth="1"/>
    <col min="9734" max="9734" width="30" style="1" customWidth="1"/>
    <col min="9735" max="9735" width="12.7109375" style="1" customWidth="1"/>
    <col min="9736" max="9736" width="12.42578125" style="1" customWidth="1"/>
    <col min="9737" max="9747" width="9.85546875" style="1" customWidth="1"/>
    <col min="9748" max="9984" width="9.140625" style="1"/>
    <col min="9985" max="9985" width="3.42578125" style="1" customWidth="1"/>
    <col min="9986" max="9986" width="5" style="1" customWidth="1"/>
    <col min="9987" max="9987" width="4.5703125" style="1" customWidth="1"/>
    <col min="9988" max="9988" width="5.28515625" style="1" customWidth="1"/>
    <col min="9989" max="9989" width="10.140625" style="1" customWidth="1"/>
    <col min="9990" max="9990" width="30" style="1" customWidth="1"/>
    <col min="9991" max="9991" width="12.7109375" style="1" customWidth="1"/>
    <col min="9992" max="9992" width="12.42578125" style="1" customWidth="1"/>
    <col min="9993" max="10003" width="9.85546875" style="1" customWidth="1"/>
    <col min="10004" max="10240" width="9.140625" style="1"/>
    <col min="10241" max="10241" width="3.42578125" style="1" customWidth="1"/>
    <col min="10242" max="10242" width="5" style="1" customWidth="1"/>
    <col min="10243" max="10243" width="4.5703125" style="1" customWidth="1"/>
    <col min="10244" max="10244" width="5.28515625" style="1" customWidth="1"/>
    <col min="10245" max="10245" width="10.140625" style="1" customWidth="1"/>
    <col min="10246" max="10246" width="30" style="1" customWidth="1"/>
    <col min="10247" max="10247" width="12.7109375" style="1" customWidth="1"/>
    <col min="10248" max="10248" width="12.42578125" style="1" customWidth="1"/>
    <col min="10249" max="10259" width="9.85546875" style="1" customWidth="1"/>
    <col min="10260" max="10496" width="9.140625" style="1"/>
    <col min="10497" max="10497" width="3.42578125" style="1" customWidth="1"/>
    <col min="10498" max="10498" width="5" style="1" customWidth="1"/>
    <col min="10499" max="10499" width="4.5703125" style="1" customWidth="1"/>
    <col min="10500" max="10500" width="5.28515625" style="1" customWidth="1"/>
    <col min="10501" max="10501" width="10.140625" style="1" customWidth="1"/>
    <col min="10502" max="10502" width="30" style="1" customWidth="1"/>
    <col min="10503" max="10503" width="12.7109375" style="1" customWidth="1"/>
    <col min="10504" max="10504" width="12.42578125" style="1" customWidth="1"/>
    <col min="10505" max="10515" width="9.85546875" style="1" customWidth="1"/>
    <col min="10516" max="10752" width="9.140625" style="1"/>
    <col min="10753" max="10753" width="3.42578125" style="1" customWidth="1"/>
    <col min="10754" max="10754" width="5" style="1" customWidth="1"/>
    <col min="10755" max="10755" width="4.5703125" style="1" customWidth="1"/>
    <col min="10756" max="10756" width="5.28515625" style="1" customWidth="1"/>
    <col min="10757" max="10757" width="10.140625" style="1" customWidth="1"/>
    <col min="10758" max="10758" width="30" style="1" customWidth="1"/>
    <col min="10759" max="10759" width="12.7109375" style="1" customWidth="1"/>
    <col min="10760" max="10760" width="12.42578125" style="1" customWidth="1"/>
    <col min="10761" max="10771" width="9.85546875" style="1" customWidth="1"/>
    <col min="10772" max="11008" width="9.140625" style="1"/>
    <col min="11009" max="11009" width="3.42578125" style="1" customWidth="1"/>
    <col min="11010" max="11010" width="5" style="1" customWidth="1"/>
    <col min="11011" max="11011" width="4.5703125" style="1" customWidth="1"/>
    <col min="11012" max="11012" width="5.28515625" style="1" customWidth="1"/>
    <col min="11013" max="11013" width="10.140625" style="1" customWidth="1"/>
    <col min="11014" max="11014" width="30" style="1" customWidth="1"/>
    <col min="11015" max="11015" width="12.7109375" style="1" customWidth="1"/>
    <col min="11016" max="11016" width="12.42578125" style="1" customWidth="1"/>
    <col min="11017" max="11027" width="9.85546875" style="1" customWidth="1"/>
    <col min="11028" max="11264" width="9.140625" style="1"/>
    <col min="11265" max="11265" width="3.42578125" style="1" customWidth="1"/>
    <col min="11266" max="11266" width="5" style="1" customWidth="1"/>
    <col min="11267" max="11267" width="4.5703125" style="1" customWidth="1"/>
    <col min="11268" max="11268" width="5.28515625" style="1" customWidth="1"/>
    <col min="11269" max="11269" width="10.140625" style="1" customWidth="1"/>
    <col min="11270" max="11270" width="30" style="1" customWidth="1"/>
    <col min="11271" max="11271" width="12.7109375" style="1" customWidth="1"/>
    <col min="11272" max="11272" width="12.42578125" style="1" customWidth="1"/>
    <col min="11273" max="11283" width="9.85546875" style="1" customWidth="1"/>
    <col min="11284" max="11520" width="9.140625" style="1"/>
    <col min="11521" max="11521" width="3.42578125" style="1" customWidth="1"/>
    <col min="11522" max="11522" width="5" style="1" customWidth="1"/>
    <col min="11523" max="11523" width="4.5703125" style="1" customWidth="1"/>
    <col min="11524" max="11524" width="5.28515625" style="1" customWidth="1"/>
    <col min="11525" max="11525" width="10.140625" style="1" customWidth="1"/>
    <col min="11526" max="11526" width="30" style="1" customWidth="1"/>
    <col min="11527" max="11527" width="12.7109375" style="1" customWidth="1"/>
    <col min="11528" max="11528" width="12.42578125" style="1" customWidth="1"/>
    <col min="11529" max="11539" width="9.85546875" style="1" customWidth="1"/>
    <col min="11540" max="11776" width="9.140625" style="1"/>
    <col min="11777" max="11777" width="3.42578125" style="1" customWidth="1"/>
    <col min="11778" max="11778" width="5" style="1" customWidth="1"/>
    <col min="11779" max="11779" width="4.5703125" style="1" customWidth="1"/>
    <col min="11780" max="11780" width="5.28515625" style="1" customWidth="1"/>
    <col min="11781" max="11781" width="10.140625" style="1" customWidth="1"/>
    <col min="11782" max="11782" width="30" style="1" customWidth="1"/>
    <col min="11783" max="11783" width="12.7109375" style="1" customWidth="1"/>
    <col min="11784" max="11784" width="12.42578125" style="1" customWidth="1"/>
    <col min="11785" max="11795" width="9.85546875" style="1" customWidth="1"/>
    <col min="11796" max="12032" width="9.140625" style="1"/>
    <col min="12033" max="12033" width="3.42578125" style="1" customWidth="1"/>
    <col min="12034" max="12034" width="5" style="1" customWidth="1"/>
    <col min="12035" max="12035" width="4.5703125" style="1" customWidth="1"/>
    <col min="12036" max="12036" width="5.28515625" style="1" customWidth="1"/>
    <col min="12037" max="12037" width="10.140625" style="1" customWidth="1"/>
    <col min="12038" max="12038" width="30" style="1" customWidth="1"/>
    <col min="12039" max="12039" width="12.7109375" style="1" customWidth="1"/>
    <col min="12040" max="12040" width="12.42578125" style="1" customWidth="1"/>
    <col min="12041" max="12051" width="9.85546875" style="1" customWidth="1"/>
    <col min="12052" max="12288" width="9.140625" style="1"/>
    <col min="12289" max="12289" width="3.42578125" style="1" customWidth="1"/>
    <col min="12290" max="12290" width="5" style="1" customWidth="1"/>
    <col min="12291" max="12291" width="4.5703125" style="1" customWidth="1"/>
    <col min="12292" max="12292" width="5.28515625" style="1" customWidth="1"/>
    <col min="12293" max="12293" width="10.140625" style="1" customWidth="1"/>
    <col min="12294" max="12294" width="30" style="1" customWidth="1"/>
    <col min="12295" max="12295" width="12.7109375" style="1" customWidth="1"/>
    <col min="12296" max="12296" width="12.42578125" style="1" customWidth="1"/>
    <col min="12297" max="12307" width="9.85546875" style="1" customWidth="1"/>
    <col min="12308" max="12544" width="9.140625" style="1"/>
    <col min="12545" max="12545" width="3.42578125" style="1" customWidth="1"/>
    <col min="12546" max="12546" width="5" style="1" customWidth="1"/>
    <col min="12547" max="12547" width="4.5703125" style="1" customWidth="1"/>
    <col min="12548" max="12548" width="5.28515625" style="1" customWidth="1"/>
    <col min="12549" max="12549" width="10.140625" style="1" customWidth="1"/>
    <col min="12550" max="12550" width="30" style="1" customWidth="1"/>
    <col min="12551" max="12551" width="12.7109375" style="1" customWidth="1"/>
    <col min="12552" max="12552" width="12.42578125" style="1" customWidth="1"/>
    <col min="12553" max="12563" width="9.85546875" style="1" customWidth="1"/>
    <col min="12564" max="12800" width="9.140625" style="1"/>
    <col min="12801" max="12801" width="3.42578125" style="1" customWidth="1"/>
    <col min="12802" max="12802" width="5" style="1" customWidth="1"/>
    <col min="12803" max="12803" width="4.5703125" style="1" customWidth="1"/>
    <col min="12804" max="12804" width="5.28515625" style="1" customWidth="1"/>
    <col min="12805" max="12805" width="10.140625" style="1" customWidth="1"/>
    <col min="12806" max="12806" width="30" style="1" customWidth="1"/>
    <col min="12807" max="12807" width="12.7109375" style="1" customWidth="1"/>
    <col min="12808" max="12808" width="12.42578125" style="1" customWidth="1"/>
    <col min="12809" max="12819" width="9.85546875" style="1" customWidth="1"/>
    <col min="12820" max="13056" width="9.140625" style="1"/>
    <col min="13057" max="13057" width="3.42578125" style="1" customWidth="1"/>
    <col min="13058" max="13058" width="5" style="1" customWidth="1"/>
    <col min="13059" max="13059" width="4.5703125" style="1" customWidth="1"/>
    <col min="13060" max="13060" width="5.28515625" style="1" customWidth="1"/>
    <col min="13061" max="13061" width="10.140625" style="1" customWidth="1"/>
    <col min="13062" max="13062" width="30" style="1" customWidth="1"/>
    <col min="13063" max="13063" width="12.7109375" style="1" customWidth="1"/>
    <col min="13064" max="13064" width="12.42578125" style="1" customWidth="1"/>
    <col min="13065" max="13075" width="9.85546875" style="1" customWidth="1"/>
    <col min="13076" max="13312" width="9.140625" style="1"/>
    <col min="13313" max="13313" width="3.42578125" style="1" customWidth="1"/>
    <col min="13314" max="13314" width="5" style="1" customWidth="1"/>
    <col min="13315" max="13315" width="4.5703125" style="1" customWidth="1"/>
    <col min="13316" max="13316" width="5.28515625" style="1" customWidth="1"/>
    <col min="13317" max="13317" width="10.140625" style="1" customWidth="1"/>
    <col min="13318" max="13318" width="30" style="1" customWidth="1"/>
    <col min="13319" max="13319" width="12.7109375" style="1" customWidth="1"/>
    <col min="13320" max="13320" width="12.42578125" style="1" customWidth="1"/>
    <col min="13321" max="13331" width="9.85546875" style="1" customWidth="1"/>
    <col min="13332" max="13568" width="9.140625" style="1"/>
    <col min="13569" max="13569" width="3.42578125" style="1" customWidth="1"/>
    <col min="13570" max="13570" width="5" style="1" customWidth="1"/>
    <col min="13571" max="13571" width="4.5703125" style="1" customWidth="1"/>
    <col min="13572" max="13572" width="5.28515625" style="1" customWidth="1"/>
    <col min="13573" max="13573" width="10.140625" style="1" customWidth="1"/>
    <col min="13574" max="13574" width="30" style="1" customWidth="1"/>
    <col min="13575" max="13575" width="12.7109375" style="1" customWidth="1"/>
    <col min="13576" max="13576" width="12.42578125" style="1" customWidth="1"/>
    <col min="13577" max="13587" width="9.85546875" style="1" customWidth="1"/>
    <col min="13588" max="13824" width="9.140625" style="1"/>
    <col min="13825" max="13825" width="3.42578125" style="1" customWidth="1"/>
    <col min="13826" max="13826" width="5" style="1" customWidth="1"/>
    <col min="13827" max="13827" width="4.5703125" style="1" customWidth="1"/>
    <col min="13828" max="13828" width="5.28515625" style="1" customWidth="1"/>
    <col min="13829" max="13829" width="10.140625" style="1" customWidth="1"/>
    <col min="13830" max="13830" width="30" style="1" customWidth="1"/>
    <col min="13831" max="13831" width="12.7109375" style="1" customWidth="1"/>
    <col min="13832" max="13832" width="12.42578125" style="1" customWidth="1"/>
    <col min="13833" max="13843" width="9.85546875" style="1" customWidth="1"/>
    <col min="13844" max="14080" width="9.140625" style="1"/>
    <col min="14081" max="14081" width="3.42578125" style="1" customWidth="1"/>
    <col min="14082" max="14082" width="5" style="1" customWidth="1"/>
    <col min="14083" max="14083" width="4.5703125" style="1" customWidth="1"/>
    <col min="14084" max="14084" width="5.28515625" style="1" customWidth="1"/>
    <col min="14085" max="14085" width="10.140625" style="1" customWidth="1"/>
    <col min="14086" max="14086" width="30" style="1" customWidth="1"/>
    <col min="14087" max="14087" width="12.7109375" style="1" customWidth="1"/>
    <col min="14088" max="14088" width="12.42578125" style="1" customWidth="1"/>
    <col min="14089" max="14099" width="9.85546875" style="1" customWidth="1"/>
    <col min="14100" max="14336" width="9.140625" style="1"/>
    <col min="14337" max="14337" width="3.42578125" style="1" customWidth="1"/>
    <col min="14338" max="14338" width="5" style="1" customWidth="1"/>
    <col min="14339" max="14339" width="4.5703125" style="1" customWidth="1"/>
    <col min="14340" max="14340" width="5.28515625" style="1" customWidth="1"/>
    <col min="14341" max="14341" width="10.140625" style="1" customWidth="1"/>
    <col min="14342" max="14342" width="30" style="1" customWidth="1"/>
    <col min="14343" max="14343" width="12.7109375" style="1" customWidth="1"/>
    <col min="14344" max="14344" width="12.42578125" style="1" customWidth="1"/>
    <col min="14345" max="14355" width="9.85546875" style="1" customWidth="1"/>
    <col min="14356" max="14592" width="9.140625" style="1"/>
    <col min="14593" max="14593" width="3.42578125" style="1" customWidth="1"/>
    <col min="14594" max="14594" width="5" style="1" customWidth="1"/>
    <col min="14595" max="14595" width="4.5703125" style="1" customWidth="1"/>
    <col min="14596" max="14596" width="5.28515625" style="1" customWidth="1"/>
    <col min="14597" max="14597" width="10.140625" style="1" customWidth="1"/>
    <col min="14598" max="14598" width="30" style="1" customWidth="1"/>
    <col min="14599" max="14599" width="12.7109375" style="1" customWidth="1"/>
    <col min="14600" max="14600" width="12.42578125" style="1" customWidth="1"/>
    <col min="14601" max="14611" width="9.85546875" style="1" customWidth="1"/>
    <col min="14612" max="14848" width="9.140625" style="1"/>
    <col min="14849" max="14849" width="3.42578125" style="1" customWidth="1"/>
    <col min="14850" max="14850" width="5" style="1" customWidth="1"/>
    <col min="14851" max="14851" width="4.5703125" style="1" customWidth="1"/>
    <col min="14852" max="14852" width="5.28515625" style="1" customWidth="1"/>
    <col min="14853" max="14853" width="10.140625" style="1" customWidth="1"/>
    <col min="14854" max="14854" width="30" style="1" customWidth="1"/>
    <col min="14855" max="14855" width="12.7109375" style="1" customWidth="1"/>
    <col min="14856" max="14856" width="12.42578125" style="1" customWidth="1"/>
    <col min="14857" max="14867" width="9.85546875" style="1" customWidth="1"/>
    <col min="14868" max="15104" width="9.140625" style="1"/>
    <col min="15105" max="15105" width="3.42578125" style="1" customWidth="1"/>
    <col min="15106" max="15106" width="5" style="1" customWidth="1"/>
    <col min="15107" max="15107" width="4.5703125" style="1" customWidth="1"/>
    <col min="15108" max="15108" width="5.28515625" style="1" customWidth="1"/>
    <col min="15109" max="15109" width="10.140625" style="1" customWidth="1"/>
    <col min="15110" max="15110" width="30" style="1" customWidth="1"/>
    <col min="15111" max="15111" width="12.7109375" style="1" customWidth="1"/>
    <col min="15112" max="15112" width="12.42578125" style="1" customWidth="1"/>
    <col min="15113" max="15123" width="9.85546875" style="1" customWidth="1"/>
    <col min="15124" max="15360" width="9.140625" style="1"/>
    <col min="15361" max="15361" width="3.42578125" style="1" customWidth="1"/>
    <col min="15362" max="15362" width="5" style="1" customWidth="1"/>
    <col min="15363" max="15363" width="4.5703125" style="1" customWidth="1"/>
    <col min="15364" max="15364" width="5.28515625" style="1" customWidth="1"/>
    <col min="15365" max="15365" width="10.140625" style="1" customWidth="1"/>
    <col min="15366" max="15366" width="30" style="1" customWidth="1"/>
    <col min="15367" max="15367" width="12.7109375" style="1" customWidth="1"/>
    <col min="15368" max="15368" width="12.42578125" style="1" customWidth="1"/>
    <col min="15369" max="15379" width="9.85546875" style="1" customWidth="1"/>
    <col min="15380" max="15616" width="9.140625" style="1"/>
    <col min="15617" max="15617" width="3.42578125" style="1" customWidth="1"/>
    <col min="15618" max="15618" width="5" style="1" customWidth="1"/>
    <col min="15619" max="15619" width="4.5703125" style="1" customWidth="1"/>
    <col min="15620" max="15620" width="5.28515625" style="1" customWidth="1"/>
    <col min="15621" max="15621" width="10.140625" style="1" customWidth="1"/>
    <col min="15622" max="15622" width="30" style="1" customWidth="1"/>
    <col min="15623" max="15623" width="12.7109375" style="1" customWidth="1"/>
    <col min="15624" max="15624" width="12.42578125" style="1" customWidth="1"/>
    <col min="15625" max="15635" width="9.85546875" style="1" customWidth="1"/>
    <col min="15636" max="15872" width="9.140625" style="1"/>
    <col min="15873" max="15873" width="3.42578125" style="1" customWidth="1"/>
    <col min="15874" max="15874" width="5" style="1" customWidth="1"/>
    <col min="15875" max="15875" width="4.5703125" style="1" customWidth="1"/>
    <col min="15876" max="15876" width="5.28515625" style="1" customWidth="1"/>
    <col min="15877" max="15877" width="10.140625" style="1" customWidth="1"/>
    <col min="15878" max="15878" width="30" style="1" customWidth="1"/>
    <col min="15879" max="15879" width="12.7109375" style="1" customWidth="1"/>
    <col min="15880" max="15880" width="12.42578125" style="1" customWidth="1"/>
    <col min="15881" max="15891" width="9.85546875" style="1" customWidth="1"/>
    <col min="15892" max="16128" width="9.140625" style="1"/>
    <col min="16129" max="16129" width="3.42578125" style="1" customWidth="1"/>
    <col min="16130" max="16130" width="5" style="1" customWidth="1"/>
    <col min="16131" max="16131" width="4.5703125" style="1" customWidth="1"/>
    <col min="16132" max="16132" width="5.28515625" style="1" customWidth="1"/>
    <col min="16133" max="16133" width="10.140625" style="1" customWidth="1"/>
    <col min="16134" max="16134" width="30" style="1" customWidth="1"/>
    <col min="16135" max="16135" width="12.7109375" style="1" customWidth="1"/>
    <col min="16136" max="16136" width="12.42578125" style="1" customWidth="1"/>
    <col min="16137" max="16147" width="9.85546875" style="1" customWidth="1"/>
    <col min="16148" max="16384" width="9.140625" style="1"/>
  </cols>
  <sheetData>
    <row r="1" spans="1:19" ht="15.75" customHeight="1" x14ac:dyDescent="0.25">
      <c r="A1" s="4"/>
      <c r="B1" s="4"/>
      <c r="C1" s="3" t="s">
        <v>59</v>
      </c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 customHeight="1" x14ac:dyDescent="0.25">
      <c r="A2" s="4"/>
      <c r="B2" s="4"/>
      <c r="C2" s="3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 customHeight="1" x14ac:dyDescent="0.2">
      <c r="A3" s="29" t="s">
        <v>0</v>
      </c>
      <c r="B3" s="30"/>
      <c r="C3" s="30"/>
      <c r="D3" s="30"/>
      <c r="E3" s="30"/>
      <c r="F3" s="31" t="s">
        <v>1</v>
      </c>
      <c r="G3" s="31" t="s">
        <v>2</v>
      </c>
      <c r="H3" s="32" t="s">
        <v>3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5.5" customHeight="1" x14ac:dyDescent="0.2">
      <c r="A4" s="33" t="s">
        <v>4</v>
      </c>
      <c r="B4" s="32" t="s">
        <v>5</v>
      </c>
      <c r="C4" s="32"/>
      <c r="D4" s="32"/>
      <c r="E4" s="32"/>
      <c r="F4" s="31"/>
      <c r="G4" s="3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.75" customHeight="1" x14ac:dyDescent="0.2">
      <c r="A5" s="34"/>
      <c r="B5" s="36" t="s">
        <v>6</v>
      </c>
      <c r="C5" s="32" t="s">
        <v>7</v>
      </c>
      <c r="D5" s="32"/>
      <c r="E5" s="32"/>
      <c r="F5" s="31"/>
      <c r="G5" s="31"/>
      <c r="H5" s="39" t="s">
        <v>8</v>
      </c>
      <c r="I5" s="39" t="s">
        <v>9</v>
      </c>
      <c r="J5" s="39" t="s">
        <v>10</v>
      </c>
      <c r="K5" s="39" t="s">
        <v>11</v>
      </c>
      <c r="L5" s="39" t="s">
        <v>12</v>
      </c>
      <c r="M5" s="39" t="s">
        <v>13</v>
      </c>
      <c r="N5" s="39" t="s">
        <v>14</v>
      </c>
      <c r="O5" s="39" t="s">
        <v>15</v>
      </c>
      <c r="P5" s="39" t="s">
        <v>16</v>
      </c>
      <c r="Q5" s="39" t="s">
        <v>17</v>
      </c>
      <c r="R5" s="39" t="s">
        <v>18</v>
      </c>
      <c r="S5" s="39" t="s">
        <v>19</v>
      </c>
    </row>
    <row r="6" spans="1:19" ht="30" customHeight="1" x14ac:dyDescent="0.2">
      <c r="A6" s="34"/>
      <c r="B6" s="37"/>
      <c r="C6" s="36" t="s">
        <v>20</v>
      </c>
      <c r="D6" s="32" t="s">
        <v>21</v>
      </c>
      <c r="E6" s="32"/>
      <c r="F6" s="31"/>
      <c r="G6" s="31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30" customHeight="1" x14ac:dyDescent="0.2">
      <c r="A7" s="34"/>
      <c r="B7" s="37"/>
      <c r="C7" s="37"/>
      <c r="D7" s="40" t="s">
        <v>22</v>
      </c>
      <c r="E7" s="6" t="s">
        <v>23</v>
      </c>
      <c r="F7" s="31"/>
      <c r="G7" s="31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7.25" customHeight="1" x14ac:dyDescent="0.25">
      <c r="A8" s="34"/>
      <c r="B8" s="37"/>
      <c r="C8" s="37"/>
      <c r="D8" s="41"/>
      <c r="E8" s="7">
        <v>111</v>
      </c>
      <c r="F8" s="8" t="s">
        <v>24</v>
      </c>
      <c r="G8" s="9">
        <f>SUM(H8:S8)</f>
        <v>33545</v>
      </c>
      <c r="H8" s="10"/>
      <c r="I8" s="10">
        <f>2787+2787</f>
        <v>5574</v>
      </c>
      <c r="J8" s="10">
        <v>2787</v>
      </c>
      <c r="K8" s="10">
        <v>2787</v>
      </c>
      <c r="L8" s="10">
        <v>2787</v>
      </c>
      <c r="M8" s="10">
        <v>5400</v>
      </c>
      <c r="N8" s="10">
        <v>1200</v>
      </c>
      <c r="O8" s="10">
        <v>1862</v>
      </c>
      <c r="P8" s="10">
        <v>2787</v>
      </c>
      <c r="Q8" s="10">
        <v>2787</v>
      </c>
      <c r="R8" s="10">
        <v>2787</v>
      </c>
      <c r="S8" s="10">
        <v>2787</v>
      </c>
    </row>
    <row r="9" spans="1:19" ht="17.25" customHeight="1" x14ac:dyDescent="0.25">
      <c r="A9" s="34"/>
      <c r="B9" s="37"/>
      <c r="C9" s="37"/>
      <c r="D9" s="41"/>
      <c r="E9" s="7">
        <v>112</v>
      </c>
      <c r="F9" s="11" t="s">
        <v>25</v>
      </c>
      <c r="G9" s="9">
        <f t="shared" ref="G9:G40" si="0">SUM(H9:S9)</f>
        <v>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7.25" customHeight="1" x14ac:dyDescent="0.25">
      <c r="A10" s="34"/>
      <c r="B10" s="37"/>
      <c r="C10" s="37"/>
      <c r="D10" s="41"/>
      <c r="E10" s="7">
        <v>113</v>
      </c>
      <c r="F10" s="11" t="s">
        <v>26</v>
      </c>
      <c r="G10" s="9">
        <f t="shared" si="0"/>
        <v>2000</v>
      </c>
      <c r="H10" s="10"/>
      <c r="I10" s="10"/>
      <c r="J10" s="10"/>
      <c r="K10" s="10"/>
      <c r="L10" s="10"/>
      <c r="M10" s="10">
        <v>1750</v>
      </c>
      <c r="N10" s="10">
        <v>250</v>
      </c>
      <c r="O10" s="10"/>
      <c r="P10" s="10"/>
      <c r="Q10" s="10"/>
      <c r="R10" s="10"/>
      <c r="S10" s="10"/>
    </row>
    <row r="11" spans="1:19" ht="17.25" customHeight="1" x14ac:dyDescent="0.25">
      <c r="A11" s="34"/>
      <c r="B11" s="37"/>
      <c r="C11" s="37"/>
      <c r="D11" s="41"/>
      <c r="E11" s="7">
        <v>121</v>
      </c>
      <c r="F11" s="11" t="s">
        <v>27</v>
      </c>
      <c r="G11" s="9">
        <f t="shared" si="0"/>
        <v>1812</v>
      </c>
      <c r="H11" s="10"/>
      <c r="I11" s="10">
        <f>150+150</f>
        <v>300</v>
      </c>
      <c r="J11" s="10">
        <v>150</v>
      </c>
      <c r="K11" s="10">
        <v>150</v>
      </c>
      <c r="L11" s="10">
        <v>150</v>
      </c>
      <c r="M11" s="10">
        <v>300</v>
      </c>
      <c r="N11" s="10">
        <v>65</v>
      </c>
      <c r="O11" s="10">
        <v>97</v>
      </c>
      <c r="P11" s="10">
        <v>150</v>
      </c>
      <c r="Q11" s="10">
        <v>150</v>
      </c>
      <c r="R11" s="10">
        <v>150</v>
      </c>
      <c r="S11" s="10">
        <v>150</v>
      </c>
    </row>
    <row r="12" spans="1:19" ht="17.25" customHeight="1" x14ac:dyDescent="0.25">
      <c r="A12" s="34"/>
      <c r="B12" s="37"/>
      <c r="C12" s="37"/>
      <c r="D12" s="41"/>
      <c r="E12" s="7">
        <v>122</v>
      </c>
      <c r="F12" s="11" t="s">
        <v>28</v>
      </c>
      <c r="G12" s="9">
        <f t="shared" si="0"/>
        <v>1056</v>
      </c>
      <c r="H12" s="10"/>
      <c r="I12" s="10">
        <v>180</v>
      </c>
      <c r="J12" s="10">
        <v>90</v>
      </c>
      <c r="K12" s="10">
        <v>90</v>
      </c>
      <c r="L12" s="10">
        <v>90</v>
      </c>
      <c r="M12" s="10">
        <v>146</v>
      </c>
      <c r="N12" s="10">
        <v>40</v>
      </c>
      <c r="O12" s="10">
        <v>60</v>
      </c>
      <c r="P12" s="10">
        <v>90</v>
      </c>
      <c r="Q12" s="10">
        <v>90</v>
      </c>
      <c r="R12" s="10">
        <v>90</v>
      </c>
      <c r="S12" s="10">
        <v>90</v>
      </c>
    </row>
    <row r="13" spans="1:19" ht="17.25" customHeight="1" x14ac:dyDescent="0.25">
      <c r="A13" s="34"/>
      <c r="B13" s="37"/>
      <c r="C13" s="37"/>
      <c r="D13" s="41"/>
      <c r="E13" s="7">
        <v>123</v>
      </c>
      <c r="F13" s="11" t="s">
        <v>29</v>
      </c>
      <c r="G13" s="9">
        <f t="shared" si="0"/>
        <v>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26.25" customHeight="1" x14ac:dyDescent="0.25">
      <c r="A14" s="34"/>
      <c r="B14" s="37"/>
      <c r="C14" s="37"/>
      <c r="D14" s="41"/>
      <c r="E14" s="7">
        <v>124</v>
      </c>
      <c r="F14" s="8" t="s">
        <v>30</v>
      </c>
      <c r="G14" s="9">
        <f t="shared" si="0"/>
        <v>671</v>
      </c>
      <c r="H14" s="10"/>
      <c r="I14" s="10">
        <v>110</v>
      </c>
      <c r="J14" s="10">
        <v>55</v>
      </c>
      <c r="K14" s="10">
        <v>55</v>
      </c>
      <c r="L14" s="10">
        <v>55</v>
      </c>
      <c r="M14" s="10">
        <v>112</v>
      </c>
      <c r="N14" s="10">
        <v>24</v>
      </c>
      <c r="O14" s="10">
        <v>40</v>
      </c>
      <c r="P14" s="10">
        <v>55</v>
      </c>
      <c r="Q14" s="10">
        <v>55</v>
      </c>
      <c r="R14" s="10">
        <v>55</v>
      </c>
      <c r="S14" s="10">
        <v>55</v>
      </c>
    </row>
    <row r="15" spans="1:19" ht="17.25" customHeight="1" x14ac:dyDescent="0.25">
      <c r="A15" s="34"/>
      <c r="B15" s="37"/>
      <c r="C15" s="37"/>
      <c r="D15" s="41"/>
      <c r="E15" s="7">
        <v>131</v>
      </c>
      <c r="F15" s="8" t="s">
        <v>31</v>
      </c>
      <c r="G15" s="9">
        <f t="shared" si="0"/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7.25" customHeight="1" x14ac:dyDescent="0.25">
      <c r="A16" s="34"/>
      <c r="B16" s="37"/>
      <c r="C16" s="37"/>
      <c r="D16" s="41"/>
      <c r="E16" s="7">
        <v>135</v>
      </c>
      <c r="F16" s="8" t="s">
        <v>32</v>
      </c>
      <c r="G16" s="9">
        <f t="shared" si="0"/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7.25" customHeight="1" x14ac:dyDescent="0.25">
      <c r="A17" s="34"/>
      <c r="B17" s="37"/>
      <c r="C17" s="37"/>
      <c r="D17" s="41"/>
      <c r="E17" s="7">
        <v>136</v>
      </c>
      <c r="F17" s="8" t="s">
        <v>33</v>
      </c>
      <c r="G17" s="9">
        <f t="shared" si="0"/>
        <v>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7.25" customHeight="1" x14ac:dyDescent="0.25">
      <c r="A18" s="34"/>
      <c r="B18" s="37"/>
      <c r="C18" s="37"/>
      <c r="D18" s="41"/>
      <c r="E18" s="7">
        <v>141</v>
      </c>
      <c r="F18" s="8" t="s">
        <v>34</v>
      </c>
      <c r="G18" s="9">
        <f t="shared" si="0"/>
        <v>17405</v>
      </c>
      <c r="H18" s="10"/>
      <c r="I18" s="10">
        <f>3405-1405-1000</f>
        <v>1000</v>
      </c>
      <c r="J18" s="10">
        <f>1750+1405+1000-1500</f>
        <v>2655</v>
      </c>
      <c r="K18" s="10">
        <v>1750</v>
      </c>
      <c r="L18" s="10">
        <v>1750</v>
      </c>
      <c r="M18" s="10">
        <v>1750</v>
      </c>
      <c r="N18" s="10"/>
      <c r="O18" s="10">
        <v>1500</v>
      </c>
      <c r="P18" s="10">
        <v>1750</v>
      </c>
      <c r="Q18" s="10">
        <v>1750</v>
      </c>
      <c r="R18" s="10">
        <v>1750</v>
      </c>
      <c r="S18" s="10">
        <v>1750</v>
      </c>
    </row>
    <row r="19" spans="1:19" ht="17.25" customHeight="1" x14ac:dyDescent="0.25">
      <c r="A19" s="34"/>
      <c r="B19" s="37"/>
      <c r="C19" s="37"/>
      <c r="D19" s="41"/>
      <c r="E19" s="7">
        <v>142</v>
      </c>
      <c r="F19" s="8" t="s">
        <v>35</v>
      </c>
      <c r="G19" s="9">
        <f t="shared" si="0"/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7.25" customHeight="1" x14ac:dyDescent="0.25">
      <c r="A20" s="34"/>
      <c r="B20" s="37"/>
      <c r="C20" s="37"/>
      <c r="D20" s="41"/>
      <c r="E20" s="7">
        <v>144</v>
      </c>
      <c r="F20" s="8" t="s">
        <v>36</v>
      </c>
      <c r="G20" s="9">
        <f t="shared" si="0"/>
        <v>0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7.25" customHeight="1" x14ac:dyDescent="0.25">
      <c r="A21" s="34"/>
      <c r="B21" s="37"/>
      <c r="C21" s="37"/>
      <c r="D21" s="41"/>
      <c r="E21" s="7">
        <v>149</v>
      </c>
      <c r="F21" s="8" t="s">
        <v>37</v>
      </c>
      <c r="G21" s="9">
        <f t="shared" si="0"/>
        <v>11769</v>
      </c>
      <c r="H21" s="10"/>
      <c r="I21" s="10"/>
      <c r="J21" s="10">
        <f>1500+1469-2000</f>
        <v>969</v>
      </c>
      <c r="K21" s="10"/>
      <c r="L21" s="10">
        <v>1300</v>
      </c>
      <c r="M21" s="10">
        <v>1000</v>
      </c>
      <c r="N21" s="10"/>
      <c r="O21" s="10">
        <v>3500</v>
      </c>
      <c r="P21" s="10">
        <v>1400</v>
      </c>
      <c r="Q21" s="10">
        <v>1200</v>
      </c>
      <c r="R21" s="10">
        <v>1200</v>
      </c>
      <c r="S21" s="10">
        <v>1200</v>
      </c>
    </row>
    <row r="22" spans="1:19" ht="17.25" customHeight="1" x14ac:dyDescent="0.25">
      <c r="A22" s="34"/>
      <c r="B22" s="37"/>
      <c r="C22" s="37"/>
      <c r="D22" s="41"/>
      <c r="E22" s="7">
        <v>151</v>
      </c>
      <c r="F22" s="8" t="s">
        <v>38</v>
      </c>
      <c r="G22" s="9">
        <f t="shared" si="0"/>
        <v>7178</v>
      </c>
      <c r="H22" s="10"/>
      <c r="I22" s="10"/>
      <c r="J22" s="10">
        <f>2000-1000</f>
        <v>1000</v>
      </c>
      <c r="K22" s="10">
        <v>800</v>
      </c>
      <c r="L22" s="10">
        <v>800</v>
      </c>
      <c r="M22" s="10">
        <v>200</v>
      </c>
      <c r="N22" s="10">
        <v>100</v>
      </c>
      <c r="O22" s="10">
        <f>78+1000</f>
        <v>1078</v>
      </c>
      <c r="P22" s="10">
        <v>200</v>
      </c>
      <c r="Q22" s="10">
        <v>1000</v>
      </c>
      <c r="R22" s="10">
        <v>1000</v>
      </c>
      <c r="S22" s="10">
        <v>1000</v>
      </c>
    </row>
    <row r="23" spans="1:19" ht="17.25" customHeight="1" x14ac:dyDescent="0.25">
      <c r="A23" s="34"/>
      <c r="B23" s="37"/>
      <c r="C23" s="37"/>
      <c r="D23" s="41"/>
      <c r="E23" s="7">
        <v>152</v>
      </c>
      <c r="F23" s="8" t="s">
        <v>39</v>
      </c>
      <c r="G23" s="9">
        <f t="shared" si="0"/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7.25" customHeight="1" x14ac:dyDescent="0.25">
      <c r="A24" s="34"/>
      <c r="B24" s="37"/>
      <c r="C24" s="37"/>
      <c r="D24" s="41"/>
      <c r="E24" s="7">
        <v>153</v>
      </c>
      <c r="F24" s="8" t="s">
        <v>40</v>
      </c>
      <c r="G24" s="9">
        <f t="shared" si="0"/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7.25" customHeight="1" x14ac:dyDescent="0.25">
      <c r="A25" s="34"/>
      <c r="B25" s="37"/>
      <c r="C25" s="37"/>
      <c r="D25" s="41"/>
      <c r="E25" s="7">
        <v>154</v>
      </c>
      <c r="F25" s="8" t="s">
        <v>41</v>
      </c>
      <c r="G25" s="9">
        <f t="shared" si="0"/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7.25" customHeight="1" x14ac:dyDescent="0.25">
      <c r="A26" s="34"/>
      <c r="B26" s="37"/>
      <c r="C26" s="37"/>
      <c r="D26" s="41"/>
      <c r="E26" s="7">
        <v>156</v>
      </c>
      <c r="F26" s="8" t="s">
        <v>42</v>
      </c>
      <c r="G26" s="9">
        <f t="shared" si="0"/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7.25" customHeight="1" x14ac:dyDescent="0.25">
      <c r="A27" s="34"/>
      <c r="B27" s="37"/>
      <c r="C27" s="37"/>
      <c r="D27" s="41"/>
      <c r="E27" s="7">
        <v>159</v>
      </c>
      <c r="F27" s="8" t="s">
        <v>43</v>
      </c>
      <c r="G27" s="9">
        <f t="shared" si="0"/>
        <v>80</v>
      </c>
      <c r="H27" s="10"/>
      <c r="I27" s="10"/>
      <c r="J27" s="10">
        <v>20</v>
      </c>
      <c r="K27" s="10"/>
      <c r="L27" s="10"/>
      <c r="M27" s="10">
        <v>20</v>
      </c>
      <c r="N27" s="10"/>
      <c r="O27" s="10"/>
      <c r="P27" s="10">
        <v>20</v>
      </c>
      <c r="Q27" s="10"/>
      <c r="R27" s="10"/>
      <c r="S27" s="10">
        <v>20</v>
      </c>
    </row>
    <row r="28" spans="1:19" ht="17.25" customHeight="1" x14ac:dyDescent="0.25">
      <c r="A28" s="34"/>
      <c r="B28" s="37"/>
      <c r="C28" s="37"/>
      <c r="D28" s="41"/>
      <c r="E28" s="7">
        <v>161</v>
      </c>
      <c r="F28" s="8" t="s">
        <v>44</v>
      </c>
      <c r="G28" s="9">
        <f t="shared" si="0"/>
        <v>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7.25" customHeight="1" x14ac:dyDescent="0.25">
      <c r="A29" s="34"/>
      <c r="B29" s="37"/>
      <c r="C29" s="37"/>
      <c r="D29" s="41"/>
      <c r="E29" s="7">
        <v>162</v>
      </c>
      <c r="F29" s="12" t="s">
        <v>45</v>
      </c>
      <c r="G29" s="9">
        <f t="shared" si="0"/>
        <v>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29.25" customHeight="1" x14ac:dyDescent="0.25">
      <c r="A30" s="34"/>
      <c r="B30" s="37"/>
      <c r="C30" s="37"/>
      <c r="D30" s="41"/>
      <c r="E30" s="13">
        <v>165</v>
      </c>
      <c r="F30" s="14" t="s">
        <v>46</v>
      </c>
      <c r="G30" s="9">
        <f t="shared" si="0"/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7.25" customHeight="1" x14ac:dyDescent="0.25">
      <c r="A31" s="34"/>
      <c r="B31" s="37"/>
      <c r="C31" s="37"/>
      <c r="D31" s="41"/>
      <c r="E31" s="15">
        <v>169</v>
      </c>
      <c r="F31" s="16" t="s">
        <v>47</v>
      </c>
      <c r="G31" s="9">
        <f t="shared" si="0"/>
        <v>689</v>
      </c>
      <c r="H31" s="10"/>
      <c r="I31" s="10"/>
      <c r="J31" s="10">
        <v>400</v>
      </c>
      <c r="K31" s="10"/>
      <c r="L31" s="10"/>
      <c r="M31" s="10">
        <v>289</v>
      </c>
      <c r="N31" s="10"/>
      <c r="O31" s="10"/>
      <c r="P31" s="10"/>
      <c r="Q31" s="10"/>
      <c r="R31" s="10"/>
      <c r="S31" s="10"/>
    </row>
    <row r="32" spans="1:19" ht="17.25" customHeight="1" x14ac:dyDescent="0.25">
      <c r="A32" s="34"/>
      <c r="B32" s="37"/>
      <c r="C32" s="37"/>
      <c r="D32" s="41"/>
      <c r="E32" s="17">
        <v>322</v>
      </c>
      <c r="F32" s="18" t="s">
        <v>48</v>
      </c>
      <c r="G32" s="9">
        <f t="shared" si="0"/>
        <v>524</v>
      </c>
      <c r="H32" s="10"/>
      <c r="I32" s="10"/>
      <c r="J32" s="10"/>
      <c r="K32" s="10"/>
      <c r="L32" s="10"/>
      <c r="M32" s="10">
        <v>524</v>
      </c>
      <c r="N32" s="10"/>
      <c r="O32" s="10"/>
      <c r="P32" s="10"/>
      <c r="Q32" s="10"/>
      <c r="R32" s="10"/>
      <c r="S32" s="10"/>
    </row>
    <row r="33" spans="1:19" ht="17.25" customHeight="1" x14ac:dyDescent="0.25">
      <c r="A33" s="34"/>
      <c r="B33" s="37"/>
      <c r="C33" s="37"/>
      <c r="D33" s="41"/>
      <c r="E33" s="19">
        <v>324</v>
      </c>
      <c r="F33" s="14" t="s">
        <v>49</v>
      </c>
      <c r="G33" s="9">
        <f t="shared" si="0"/>
        <v>43400</v>
      </c>
      <c r="H33" s="10"/>
      <c r="I33" s="10">
        <f>7200-1200</f>
        <v>6000</v>
      </c>
      <c r="J33" s="10">
        <f>3600+1200-1000</f>
        <v>3800</v>
      </c>
      <c r="K33" s="10">
        <f>3600+1000</f>
        <v>4600</v>
      </c>
      <c r="L33" s="10">
        <v>3600</v>
      </c>
      <c r="M33" s="10">
        <v>3600</v>
      </c>
      <c r="N33" s="10">
        <v>3600</v>
      </c>
      <c r="O33" s="10">
        <v>3600</v>
      </c>
      <c r="P33" s="10">
        <v>3600</v>
      </c>
      <c r="Q33" s="10">
        <v>3600</v>
      </c>
      <c r="R33" s="10">
        <v>3700</v>
      </c>
      <c r="S33" s="10">
        <v>3700</v>
      </c>
    </row>
    <row r="34" spans="1:19" ht="17.25" customHeight="1" x14ac:dyDescent="0.25">
      <c r="A34" s="34"/>
      <c r="B34" s="37"/>
      <c r="C34" s="37"/>
      <c r="D34" s="41"/>
      <c r="E34" s="19">
        <v>413</v>
      </c>
      <c r="F34" s="14" t="s">
        <v>50</v>
      </c>
      <c r="G34" s="9">
        <f t="shared" si="0"/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29.25" customHeight="1" x14ac:dyDescent="0.25">
      <c r="A35" s="34"/>
      <c r="B35" s="37"/>
      <c r="C35" s="37"/>
      <c r="D35" s="41"/>
      <c r="E35" s="7">
        <v>414</v>
      </c>
      <c r="F35" s="20" t="s">
        <v>51</v>
      </c>
      <c r="G35" s="9">
        <f t="shared" si="0"/>
        <v>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7.25" customHeight="1" x14ac:dyDescent="0.25">
      <c r="A36" s="34"/>
      <c r="B36" s="37"/>
      <c r="C36" s="37"/>
      <c r="D36" s="41"/>
      <c r="E36" s="21">
        <v>416</v>
      </c>
      <c r="F36" s="8" t="s">
        <v>52</v>
      </c>
      <c r="G36" s="9">
        <f t="shared" si="0"/>
        <v>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27.75" customHeight="1" x14ac:dyDescent="0.25">
      <c r="A37" s="34"/>
      <c r="B37" s="37"/>
      <c r="C37" s="37"/>
      <c r="D37" s="41"/>
      <c r="E37" s="21">
        <v>418</v>
      </c>
      <c r="F37" s="11" t="s">
        <v>53</v>
      </c>
      <c r="G37" s="9">
        <f t="shared" si="0"/>
        <v>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7.25" customHeight="1" x14ac:dyDescent="0.25">
      <c r="A38" s="34"/>
      <c r="B38" s="37"/>
      <c r="C38" s="37"/>
      <c r="D38" s="41"/>
      <c r="E38" s="15">
        <v>419</v>
      </c>
      <c r="F38" s="22" t="s">
        <v>54</v>
      </c>
      <c r="G38" s="9">
        <f t="shared" si="0"/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31.5" customHeight="1" x14ac:dyDescent="0.25">
      <c r="A39" s="34"/>
      <c r="B39" s="37"/>
      <c r="C39" s="37"/>
      <c r="D39" s="41"/>
      <c r="E39" s="17">
        <v>421</v>
      </c>
      <c r="F39" s="18" t="s">
        <v>55</v>
      </c>
      <c r="G39" s="9">
        <f>SUM(H39:S39)</f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27" customHeight="1" x14ac:dyDescent="0.25">
      <c r="A40" s="35"/>
      <c r="B40" s="38"/>
      <c r="C40" s="38"/>
      <c r="D40" s="42"/>
      <c r="E40" s="17">
        <v>423</v>
      </c>
      <c r="F40" s="18" t="s">
        <v>56</v>
      </c>
      <c r="G40" s="9">
        <f t="shared" si="0"/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28.5" customHeight="1" x14ac:dyDescent="0.2">
      <c r="A41" s="43"/>
      <c r="B41" s="43"/>
      <c r="C41" s="43"/>
      <c r="D41" s="43"/>
      <c r="E41" s="23"/>
      <c r="F41" s="23" t="s">
        <v>57</v>
      </c>
      <c r="G41" s="9">
        <f>SUM(H41:S41)</f>
        <v>120129</v>
      </c>
      <c r="H41" s="24">
        <f>SUM(H8:H40)</f>
        <v>0</v>
      </c>
      <c r="I41" s="24">
        <f t="shared" ref="I41:S41" si="1">SUM(I8:I40)</f>
        <v>13164</v>
      </c>
      <c r="J41" s="24">
        <f t="shared" si="1"/>
        <v>11926</v>
      </c>
      <c r="K41" s="24">
        <f t="shared" si="1"/>
        <v>10232</v>
      </c>
      <c r="L41" s="24">
        <f t="shared" si="1"/>
        <v>10532</v>
      </c>
      <c r="M41" s="24">
        <f t="shared" si="1"/>
        <v>15091</v>
      </c>
      <c r="N41" s="24">
        <f t="shared" si="1"/>
        <v>5279</v>
      </c>
      <c r="O41" s="24">
        <f t="shared" si="1"/>
        <v>11737</v>
      </c>
      <c r="P41" s="24">
        <f t="shared" si="1"/>
        <v>10052</v>
      </c>
      <c r="Q41" s="24">
        <f t="shared" si="1"/>
        <v>10632</v>
      </c>
      <c r="R41" s="24">
        <f t="shared" si="1"/>
        <v>10732</v>
      </c>
      <c r="S41" s="24">
        <f t="shared" si="1"/>
        <v>10752</v>
      </c>
    </row>
    <row r="42" spans="1:19" ht="19.5" customHeight="1" x14ac:dyDescent="0.25">
      <c r="C42" s="2"/>
      <c r="D42" s="44"/>
      <c r="E42" s="44"/>
      <c r="F42" s="44"/>
      <c r="G42" s="2"/>
      <c r="H42" s="25"/>
      <c r="I42" s="26"/>
      <c r="J42" s="26"/>
      <c r="K42" s="27"/>
      <c r="L42" s="45"/>
      <c r="M42" s="45"/>
      <c r="N42" s="45"/>
      <c r="O42" s="45"/>
      <c r="P42" s="45"/>
    </row>
  </sheetData>
  <mergeCells count="26">
    <mergeCell ref="A41:D41"/>
    <mergeCell ref="D42:F42"/>
    <mergeCell ref="L42:P42"/>
    <mergeCell ref="M5:M7"/>
    <mergeCell ref="N5:N7"/>
    <mergeCell ref="O5:O7"/>
    <mergeCell ref="P5:P7"/>
    <mergeCell ref="I5:I7"/>
    <mergeCell ref="J5:J7"/>
    <mergeCell ref="K5:K7"/>
    <mergeCell ref="L5:L7"/>
    <mergeCell ref="A3:E3"/>
    <mergeCell ref="F3:F7"/>
    <mergeCell ref="G3:G7"/>
    <mergeCell ref="H3:S4"/>
    <mergeCell ref="A4:A40"/>
    <mergeCell ref="B4:E4"/>
    <mergeCell ref="B5:B40"/>
    <mergeCell ref="S5:S7"/>
    <mergeCell ref="C6:C40"/>
    <mergeCell ref="D6:E6"/>
    <mergeCell ref="D7:D40"/>
    <mergeCell ref="Q5:Q7"/>
    <mergeCell ref="R5:R7"/>
    <mergeCell ref="C5:E5"/>
    <mergeCell ref="H5:H7"/>
  </mergeCells>
  <pageMargins left="0" right="0" top="0" bottom="0" header="0.31496062992125984" footer="0.31496062992125984"/>
  <pageSetup paperSize="9" scale="71" orientation="landscape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1"/>
  <sheetViews>
    <sheetView tabSelected="1" view="pageBreakPreview" topLeftCell="A21" zoomScaleNormal="100" zoomScaleSheetLayoutView="100" workbookViewId="0">
      <selection activeCell="I45" sqref="I44:I45"/>
    </sheetView>
  </sheetViews>
  <sheetFormatPr defaultRowHeight="12.75" x14ac:dyDescent="0.2"/>
  <cols>
    <col min="1" max="1" width="3.42578125" style="1" customWidth="1"/>
    <col min="2" max="2" width="5" style="1" customWidth="1"/>
    <col min="3" max="3" width="4.5703125" style="1" customWidth="1"/>
    <col min="4" max="4" width="5.28515625" style="1" customWidth="1"/>
    <col min="5" max="5" width="10.140625" style="1" customWidth="1"/>
    <col min="6" max="6" width="30" style="1" customWidth="1"/>
    <col min="7" max="7" width="12.7109375" style="1" customWidth="1"/>
    <col min="8" max="8" width="12.42578125" style="1" customWidth="1"/>
    <col min="9" max="19" width="9.85546875" style="1" customWidth="1"/>
    <col min="20" max="256" width="9.140625" style="1"/>
    <col min="257" max="257" width="3.42578125" style="1" customWidth="1"/>
    <col min="258" max="258" width="5" style="1" customWidth="1"/>
    <col min="259" max="259" width="4.5703125" style="1" customWidth="1"/>
    <col min="260" max="260" width="5.28515625" style="1" customWidth="1"/>
    <col min="261" max="261" width="10.140625" style="1" customWidth="1"/>
    <col min="262" max="262" width="30" style="1" customWidth="1"/>
    <col min="263" max="263" width="12.7109375" style="1" customWidth="1"/>
    <col min="264" max="264" width="12.42578125" style="1" customWidth="1"/>
    <col min="265" max="275" width="9.85546875" style="1" customWidth="1"/>
    <col min="276" max="512" width="9.140625" style="1"/>
    <col min="513" max="513" width="3.42578125" style="1" customWidth="1"/>
    <col min="514" max="514" width="5" style="1" customWidth="1"/>
    <col min="515" max="515" width="4.5703125" style="1" customWidth="1"/>
    <col min="516" max="516" width="5.28515625" style="1" customWidth="1"/>
    <col min="517" max="517" width="10.140625" style="1" customWidth="1"/>
    <col min="518" max="518" width="30" style="1" customWidth="1"/>
    <col min="519" max="519" width="12.7109375" style="1" customWidth="1"/>
    <col min="520" max="520" width="12.42578125" style="1" customWidth="1"/>
    <col min="521" max="531" width="9.85546875" style="1" customWidth="1"/>
    <col min="532" max="768" width="9.140625" style="1"/>
    <col min="769" max="769" width="3.42578125" style="1" customWidth="1"/>
    <col min="770" max="770" width="5" style="1" customWidth="1"/>
    <col min="771" max="771" width="4.5703125" style="1" customWidth="1"/>
    <col min="772" max="772" width="5.28515625" style="1" customWidth="1"/>
    <col min="773" max="773" width="10.140625" style="1" customWidth="1"/>
    <col min="774" max="774" width="30" style="1" customWidth="1"/>
    <col min="775" max="775" width="12.7109375" style="1" customWidth="1"/>
    <col min="776" max="776" width="12.42578125" style="1" customWidth="1"/>
    <col min="777" max="787" width="9.85546875" style="1" customWidth="1"/>
    <col min="788" max="1024" width="9.140625" style="1"/>
    <col min="1025" max="1025" width="3.42578125" style="1" customWidth="1"/>
    <col min="1026" max="1026" width="5" style="1" customWidth="1"/>
    <col min="1027" max="1027" width="4.5703125" style="1" customWidth="1"/>
    <col min="1028" max="1028" width="5.28515625" style="1" customWidth="1"/>
    <col min="1029" max="1029" width="10.140625" style="1" customWidth="1"/>
    <col min="1030" max="1030" width="30" style="1" customWidth="1"/>
    <col min="1031" max="1031" width="12.7109375" style="1" customWidth="1"/>
    <col min="1032" max="1032" width="12.42578125" style="1" customWidth="1"/>
    <col min="1033" max="1043" width="9.85546875" style="1" customWidth="1"/>
    <col min="1044" max="1280" width="9.140625" style="1"/>
    <col min="1281" max="1281" width="3.42578125" style="1" customWidth="1"/>
    <col min="1282" max="1282" width="5" style="1" customWidth="1"/>
    <col min="1283" max="1283" width="4.5703125" style="1" customWidth="1"/>
    <col min="1284" max="1284" width="5.28515625" style="1" customWidth="1"/>
    <col min="1285" max="1285" width="10.140625" style="1" customWidth="1"/>
    <col min="1286" max="1286" width="30" style="1" customWidth="1"/>
    <col min="1287" max="1287" width="12.7109375" style="1" customWidth="1"/>
    <col min="1288" max="1288" width="12.42578125" style="1" customWidth="1"/>
    <col min="1289" max="1299" width="9.85546875" style="1" customWidth="1"/>
    <col min="1300" max="1536" width="9.140625" style="1"/>
    <col min="1537" max="1537" width="3.42578125" style="1" customWidth="1"/>
    <col min="1538" max="1538" width="5" style="1" customWidth="1"/>
    <col min="1539" max="1539" width="4.5703125" style="1" customWidth="1"/>
    <col min="1540" max="1540" width="5.28515625" style="1" customWidth="1"/>
    <col min="1541" max="1541" width="10.140625" style="1" customWidth="1"/>
    <col min="1542" max="1542" width="30" style="1" customWidth="1"/>
    <col min="1543" max="1543" width="12.7109375" style="1" customWidth="1"/>
    <col min="1544" max="1544" width="12.42578125" style="1" customWidth="1"/>
    <col min="1545" max="1555" width="9.85546875" style="1" customWidth="1"/>
    <col min="1556" max="1792" width="9.140625" style="1"/>
    <col min="1793" max="1793" width="3.42578125" style="1" customWidth="1"/>
    <col min="1794" max="1794" width="5" style="1" customWidth="1"/>
    <col min="1795" max="1795" width="4.5703125" style="1" customWidth="1"/>
    <col min="1796" max="1796" width="5.28515625" style="1" customWidth="1"/>
    <col min="1797" max="1797" width="10.140625" style="1" customWidth="1"/>
    <col min="1798" max="1798" width="30" style="1" customWidth="1"/>
    <col min="1799" max="1799" width="12.7109375" style="1" customWidth="1"/>
    <col min="1800" max="1800" width="12.42578125" style="1" customWidth="1"/>
    <col min="1801" max="1811" width="9.85546875" style="1" customWidth="1"/>
    <col min="1812" max="2048" width="9.140625" style="1"/>
    <col min="2049" max="2049" width="3.42578125" style="1" customWidth="1"/>
    <col min="2050" max="2050" width="5" style="1" customWidth="1"/>
    <col min="2051" max="2051" width="4.5703125" style="1" customWidth="1"/>
    <col min="2052" max="2052" width="5.28515625" style="1" customWidth="1"/>
    <col min="2053" max="2053" width="10.140625" style="1" customWidth="1"/>
    <col min="2054" max="2054" width="30" style="1" customWidth="1"/>
    <col min="2055" max="2055" width="12.7109375" style="1" customWidth="1"/>
    <col min="2056" max="2056" width="12.42578125" style="1" customWidth="1"/>
    <col min="2057" max="2067" width="9.85546875" style="1" customWidth="1"/>
    <col min="2068" max="2304" width="9.140625" style="1"/>
    <col min="2305" max="2305" width="3.42578125" style="1" customWidth="1"/>
    <col min="2306" max="2306" width="5" style="1" customWidth="1"/>
    <col min="2307" max="2307" width="4.5703125" style="1" customWidth="1"/>
    <col min="2308" max="2308" width="5.28515625" style="1" customWidth="1"/>
    <col min="2309" max="2309" width="10.140625" style="1" customWidth="1"/>
    <col min="2310" max="2310" width="30" style="1" customWidth="1"/>
    <col min="2311" max="2311" width="12.7109375" style="1" customWidth="1"/>
    <col min="2312" max="2312" width="12.42578125" style="1" customWidth="1"/>
    <col min="2313" max="2323" width="9.85546875" style="1" customWidth="1"/>
    <col min="2324" max="2560" width="9.140625" style="1"/>
    <col min="2561" max="2561" width="3.42578125" style="1" customWidth="1"/>
    <col min="2562" max="2562" width="5" style="1" customWidth="1"/>
    <col min="2563" max="2563" width="4.5703125" style="1" customWidth="1"/>
    <col min="2564" max="2564" width="5.28515625" style="1" customWidth="1"/>
    <col min="2565" max="2565" width="10.140625" style="1" customWidth="1"/>
    <col min="2566" max="2566" width="30" style="1" customWidth="1"/>
    <col min="2567" max="2567" width="12.7109375" style="1" customWidth="1"/>
    <col min="2568" max="2568" width="12.42578125" style="1" customWidth="1"/>
    <col min="2569" max="2579" width="9.85546875" style="1" customWidth="1"/>
    <col min="2580" max="2816" width="9.140625" style="1"/>
    <col min="2817" max="2817" width="3.42578125" style="1" customWidth="1"/>
    <col min="2818" max="2818" width="5" style="1" customWidth="1"/>
    <col min="2819" max="2819" width="4.5703125" style="1" customWidth="1"/>
    <col min="2820" max="2820" width="5.28515625" style="1" customWidth="1"/>
    <col min="2821" max="2821" width="10.140625" style="1" customWidth="1"/>
    <col min="2822" max="2822" width="30" style="1" customWidth="1"/>
    <col min="2823" max="2823" width="12.7109375" style="1" customWidth="1"/>
    <col min="2824" max="2824" width="12.42578125" style="1" customWidth="1"/>
    <col min="2825" max="2835" width="9.85546875" style="1" customWidth="1"/>
    <col min="2836" max="3072" width="9.140625" style="1"/>
    <col min="3073" max="3073" width="3.42578125" style="1" customWidth="1"/>
    <col min="3074" max="3074" width="5" style="1" customWidth="1"/>
    <col min="3075" max="3075" width="4.5703125" style="1" customWidth="1"/>
    <col min="3076" max="3076" width="5.28515625" style="1" customWidth="1"/>
    <col min="3077" max="3077" width="10.140625" style="1" customWidth="1"/>
    <col min="3078" max="3078" width="30" style="1" customWidth="1"/>
    <col min="3079" max="3079" width="12.7109375" style="1" customWidth="1"/>
    <col min="3080" max="3080" width="12.42578125" style="1" customWidth="1"/>
    <col min="3081" max="3091" width="9.85546875" style="1" customWidth="1"/>
    <col min="3092" max="3328" width="9.140625" style="1"/>
    <col min="3329" max="3329" width="3.42578125" style="1" customWidth="1"/>
    <col min="3330" max="3330" width="5" style="1" customWidth="1"/>
    <col min="3331" max="3331" width="4.5703125" style="1" customWidth="1"/>
    <col min="3332" max="3332" width="5.28515625" style="1" customWidth="1"/>
    <col min="3333" max="3333" width="10.140625" style="1" customWidth="1"/>
    <col min="3334" max="3334" width="30" style="1" customWidth="1"/>
    <col min="3335" max="3335" width="12.7109375" style="1" customWidth="1"/>
    <col min="3336" max="3336" width="12.42578125" style="1" customWidth="1"/>
    <col min="3337" max="3347" width="9.85546875" style="1" customWidth="1"/>
    <col min="3348" max="3584" width="9.140625" style="1"/>
    <col min="3585" max="3585" width="3.42578125" style="1" customWidth="1"/>
    <col min="3586" max="3586" width="5" style="1" customWidth="1"/>
    <col min="3587" max="3587" width="4.5703125" style="1" customWidth="1"/>
    <col min="3588" max="3588" width="5.28515625" style="1" customWidth="1"/>
    <col min="3589" max="3589" width="10.140625" style="1" customWidth="1"/>
    <col min="3590" max="3590" width="30" style="1" customWidth="1"/>
    <col min="3591" max="3591" width="12.7109375" style="1" customWidth="1"/>
    <col min="3592" max="3592" width="12.42578125" style="1" customWidth="1"/>
    <col min="3593" max="3603" width="9.85546875" style="1" customWidth="1"/>
    <col min="3604" max="3840" width="9.140625" style="1"/>
    <col min="3841" max="3841" width="3.42578125" style="1" customWidth="1"/>
    <col min="3842" max="3842" width="5" style="1" customWidth="1"/>
    <col min="3843" max="3843" width="4.5703125" style="1" customWidth="1"/>
    <col min="3844" max="3844" width="5.28515625" style="1" customWidth="1"/>
    <col min="3845" max="3845" width="10.140625" style="1" customWidth="1"/>
    <col min="3846" max="3846" width="30" style="1" customWidth="1"/>
    <col min="3847" max="3847" width="12.7109375" style="1" customWidth="1"/>
    <col min="3848" max="3848" width="12.42578125" style="1" customWidth="1"/>
    <col min="3849" max="3859" width="9.85546875" style="1" customWidth="1"/>
    <col min="3860" max="4096" width="9.140625" style="1"/>
    <col min="4097" max="4097" width="3.42578125" style="1" customWidth="1"/>
    <col min="4098" max="4098" width="5" style="1" customWidth="1"/>
    <col min="4099" max="4099" width="4.5703125" style="1" customWidth="1"/>
    <col min="4100" max="4100" width="5.28515625" style="1" customWidth="1"/>
    <col min="4101" max="4101" width="10.140625" style="1" customWidth="1"/>
    <col min="4102" max="4102" width="30" style="1" customWidth="1"/>
    <col min="4103" max="4103" width="12.7109375" style="1" customWidth="1"/>
    <col min="4104" max="4104" width="12.42578125" style="1" customWidth="1"/>
    <col min="4105" max="4115" width="9.85546875" style="1" customWidth="1"/>
    <col min="4116" max="4352" width="9.140625" style="1"/>
    <col min="4353" max="4353" width="3.42578125" style="1" customWidth="1"/>
    <col min="4354" max="4354" width="5" style="1" customWidth="1"/>
    <col min="4355" max="4355" width="4.5703125" style="1" customWidth="1"/>
    <col min="4356" max="4356" width="5.28515625" style="1" customWidth="1"/>
    <col min="4357" max="4357" width="10.140625" style="1" customWidth="1"/>
    <col min="4358" max="4358" width="30" style="1" customWidth="1"/>
    <col min="4359" max="4359" width="12.7109375" style="1" customWidth="1"/>
    <col min="4360" max="4360" width="12.42578125" style="1" customWidth="1"/>
    <col min="4361" max="4371" width="9.85546875" style="1" customWidth="1"/>
    <col min="4372" max="4608" width="9.140625" style="1"/>
    <col min="4609" max="4609" width="3.42578125" style="1" customWidth="1"/>
    <col min="4610" max="4610" width="5" style="1" customWidth="1"/>
    <col min="4611" max="4611" width="4.5703125" style="1" customWidth="1"/>
    <col min="4612" max="4612" width="5.28515625" style="1" customWidth="1"/>
    <col min="4613" max="4613" width="10.140625" style="1" customWidth="1"/>
    <col min="4614" max="4614" width="30" style="1" customWidth="1"/>
    <col min="4615" max="4615" width="12.7109375" style="1" customWidth="1"/>
    <col min="4616" max="4616" width="12.42578125" style="1" customWidth="1"/>
    <col min="4617" max="4627" width="9.85546875" style="1" customWidth="1"/>
    <col min="4628" max="4864" width="9.140625" style="1"/>
    <col min="4865" max="4865" width="3.42578125" style="1" customWidth="1"/>
    <col min="4866" max="4866" width="5" style="1" customWidth="1"/>
    <col min="4867" max="4867" width="4.5703125" style="1" customWidth="1"/>
    <col min="4868" max="4868" width="5.28515625" style="1" customWidth="1"/>
    <col min="4869" max="4869" width="10.140625" style="1" customWidth="1"/>
    <col min="4870" max="4870" width="30" style="1" customWidth="1"/>
    <col min="4871" max="4871" width="12.7109375" style="1" customWidth="1"/>
    <col min="4872" max="4872" width="12.42578125" style="1" customWidth="1"/>
    <col min="4873" max="4883" width="9.85546875" style="1" customWidth="1"/>
    <col min="4884" max="5120" width="9.140625" style="1"/>
    <col min="5121" max="5121" width="3.42578125" style="1" customWidth="1"/>
    <col min="5122" max="5122" width="5" style="1" customWidth="1"/>
    <col min="5123" max="5123" width="4.5703125" style="1" customWidth="1"/>
    <col min="5124" max="5124" width="5.28515625" style="1" customWidth="1"/>
    <col min="5125" max="5125" width="10.140625" style="1" customWidth="1"/>
    <col min="5126" max="5126" width="30" style="1" customWidth="1"/>
    <col min="5127" max="5127" width="12.7109375" style="1" customWidth="1"/>
    <col min="5128" max="5128" width="12.42578125" style="1" customWidth="1"/>
    <col min="5129" max="5139" width="9.85546875" style="1" customWidth="1"/>
    <col min="5140" max="5376" width="9.140625" style="1"/>
    <col min="5377" max="5377" width="3.42578125" style="1" customWidth="1"/>
    <col min="5378" max="5378" width="5" style="1" customWidth="1"/>
    <col min="5379" max="5379" width="4.5703125" style="1" customWidth="1"/>
    <col min="5380" max="5380" width="5.28515625" style="1" customWidth="1"/>
    <col min="5381" max="5381" width="10.140625" style="1" customWidth="1"/>
    <col min="5382" max="5382" width="30" style="1" customWidth="1"/>
    <col min="5383" max="5383" width="12.7109375" style="1" customWidth="1"/>
    <col min="5384" max="5384" width="12.42578125" style="1" customWidth="1"/>
    <col min="5385" max="5395" width="9.85546875" style="1" customWidth="1"/>
    <col min="5396" max="5632" width="9.140625" style="1"/>
    <col min="5633" max="5633" width="3.42578125" style="1" customWidth="1"/>
    <col min="5634" max="5634" width="5" style="1" customWidth="1"/>
    <col min="5635" max="5635" width="4.5703125" style="1" customWidth="1"/>
    <col min="5636" max="5636" width="5.28515625" style="1" customWidth="1"/>
    <col min="5637" max="5637" width="10.140625" style="1" customWidth="1"/>
    <col min="5638" max="5638" width="30" style="1" customWidth="1"/>
    <col min="5639" max="5639" width="12.7109375" style="1" customWidth="1"/>
    <col min="5640" max="5640" width="12.42578125" style="1" customWidth="1"/>
    <col min="5641" max="5651" width="9.85546875" style="1" customWidth="1"/>
    <col min="5652" max="5888" width="9.140625" style="1"/>
    <col min="5889" max="5889" width="3.42578125" style="1" customWidth="1"/>
    <col min="5890" max="5890" width="5" style="1" customWidth="1"/>
    <col min="5891" max="5891" width="4.5703125" style="1" customWidth="1"/>
    <col min="5892" max="5892" width="5.28515625" style="1" customWidth="1"/>
    <col min="5893" max="5893" width="10.140625" style="1" customWidth="1"/>
    <col min="5894" max="5894" width="30" style="1" customWidth="1"/>
    <col min="5895" max="5895" width="12.7109375" style="1" customWidth="1"/>
    <col min="5896" max="5896" width="12.42578125" style="1" customWidth="1"/>
    <col min="5897" max="5907" width="9.85546875" style="1" customWidth="1"/>
    <col min="5908" max="6144" width="9.140625" style="1"/>
    <col min="6145" max="6145" width="3.42578125" style="1" customWidth="1"/>
    <col min="6146" max="6146" width="5" style="1" customWidth="1"/>
    <col min="6147" max="6147" width="4.5703125" style="1" customWidth="1"/>
    <col min="6148" max="6148" width="5.28515625" style="1" customWidth="1"/>
    <col min="6149" max="6149" width="10.140625" style="1" customWidth="1"/>
    <col min="6150" max="6150" width="30" style="1" customWidth="1"/>
    <col min="6151" max="6151" width="12.7109375" style="1" customWidth="1"/>
    <col min="6152" max="6152" width="12.42578125" style="1" customWidth="1"/>
    <col min="6153" max="6163" width="9.85546875" style="1" customWidth="1"/>
    <col min="6164" max="6400" width="9.140625" style="1"/>
    <col min="6401" max="6401" width="3.42578125" style="1" customWidth="1"/>
    <col min="6402" max="6402" width="5" style="1" customWidth="1"/>
    <col min="6403" max="6403" width="4.5703125" style="1" customWidth="1"/>
    <col min="6404" max="6404" width="5.28515625" style="1" customWidth="1"/>
    <col min="6405" max="6405" width="10.140625" style="1" customWidth="1"/>
    <col min="6406" max="6406" width="30" style="1" customWidth="1"/>
    <col min="6407" max="6407" width="12.7109375" style="1" customWidth="1"/>
    <col min="6408" max="6408" width="12.42578125" style="1" customWidth="1"/>
    <col min="6409" max="6419" width="9.85546875" style="1" customWidth="1"/>
    <col min="6420" max="6656" width="9.140625" style="1"/>
    <col min="6657" max="6657" width="3.42578125" style="1" customWidth="1"/>
    <col min="6658" max="6658" width="5" style="1" customWidth="1"/>
    <col min="6659" max="6659" width="4.5703125" style="1" customWidth="1"/>
    <col min="6660" max="6660" width="5.28515625" style="1" customWidth="1"/>
    <col min="6661" max="6661" width="10.140625" style="1" customWidth="1"/>
    <col min="6662" max="6662" width="30" style="1" customWidth="1"/>
    <col min="6663" max="6663" width="12.7109375" style="1" customWidth="1"/>
    <col min="6664" max="6664" width="12.42578125" style="1" customWidth="1"/>
    <col min="6665" max="6675" width="9.85546875" style="1" customWidth="1"/>
    <col min="6676" max="6912" width="9.140625" style="1"/>
    <col min="6913" max="6913" width="3.42578125" style="1" customWidth="1"/>
    <col min="6914" max="6914" width="5" style="1" customWidth="1"/>
    <col min="6915" max="6915" width="4.5703125" style="1" customWidth="1"/>
    <col min="6916" max="6916" width="5.28515625" style="1" customWidth="1"/>
    <col min="6917" max="6917" width="10.140625" style="1" customWidth="1"/>
    <col min="6918" max="6918" width="30" style="1" customWidth="1"/>
    <col min="6919" max="6919" width="12.7109375" style="1" customWidth="1"/>
    <col min="6920" max="6920" width="12.42578125" style="1" customWidth="1"/>
    <col min="6921" max="6931" width="9.85546875" style="1" customWidth="1"/>
    <col min="6932" max="7168" width="9.140625" style="1"/>
    <col min="7169" max="7169" width="3.42578125" style="1" customWidth="1"/>
    <col min="7170" max="7170" width="5" style="1" customWidth="1"/>
    <col min="7171" max="7171" width="4.5703125" style="1" customWidth="1"/>
    <col min="7172" max="7172" width="5.28515625" style="1" customWidth="1"/>
    <col min="7173" max="7173" width="10.140625" style="1" customWidth="1"/>
    <col min="7174" max="7174" width="30" style="1" customWidth="1"/>
    <col min="7175" max="7175" width="12.7109375" style="1" customWidth="1"/>
    <col min="7176" max="7176" width="12.42578125" style="1" customWidth="1"/>
    <col min="7177" max="7187" width="9.85546875" style="1" customWidth="1"/>
    <col min="7188" max="7424" width="9.140625" style="1"/>
    <col min="7425" max="7425" width="3.42578125" style="1" customWidth="1"/>
    <col min="7426" max="7426" width="5" style="1" customWidth="1"/>
    <col min="7427" max="7427" width="4.5703125" style="1" customWidth="1"/>
    <col min="7428" max="7428" width="5.28515625" style="1" customWidth="1"/>
    <col min="7429" max="7429" width="10.140625" style="1" customWidth="1"/>
    <col min="7430" max="7430" width="30" style="1" customWidth="1"/>
    <col min="7431" max="7431" width="12.7109375" style="1" customWidth="1"/>
    <col min="7432" max="7432" width="12.42578125" style="1" customWidth="1"/>
    <col min="7433" max="7443" width="9.85546875" style="1" customWidth="1"/>
    <col min="7444" max="7680" width="9.140625" style="1"/>
    <col min="7681" max="7681" width="3.42578125" style="1" customWidth="1"/>
    <col min="7682" max="7682" width="5" style="1" customWidth="1"/>
    <col min="7683" max="7683" width="4.5703125" style="1" customWidth="1"/>
    <col min="7684" max="7684" width="5.28515625" style="1" customWidth="1"/>
    <col min="7685" max="7685" width="10.140625" style="1" customWidth="1"/>
    <col min="7686" max="7686" width="30" style="1" customWidth="1"/>
    <col min="7687" max="7687" width="12.7109375" style="1" customWidth="1"/>
    <col min="7688" max="7688" width="12.42578125" style="1" customWidth="1"/>
    <col min="7689" max="7699" width="9.85546875" style="1" customWidth="1"/>
    <col min="7700" max="7936" width="9.140625" style="1"/>
    <col min="7937" max="7937" width="3.42578125" style="1" customWidth="1"/>
    <col min="7938" max="7938" width="5" style="1" customWidth="1"/>
    <col min="7939" max="7939" width="4.5703125" style="1" customWidth="1"/>
    <col min="7940" max="7940" width="5.28515625" style="1" customWidth="1"/>
    <col min="7941" max="7941" width="10.140625" style="1" customWidth="1"/>
    <col min="7942" max="7942" width="30" style="1" customWidth="1"/>
    <col min="7943" max="7943" width="12.7109375" style="1" customWidth="1"/>
    <col min="7944" max="7944" width="12.42578125" style="1" customWidth="1"/>
    <col min="7945" max="7955" width="9.85546875" style="1" customWidth="1"/>
    <col min="7956" max="8192" width="9.140625" style="1"/>
    <col min="8193" max="8193" width="3.42578125" style="1" customWidth="1"/>
    <col min="8194" max="8194" width="5" style="1" customWidth="1"/>
    <col min="8195" max="8195" width="4.5703125" style="1" customWidth="1"/>
    <col min="8196" max="8196" width="5.28515625" style="1" customWidth="1"/>
    <col min="8197" max="8197" width="10.140625" style="1" customWidth="1"/>
    <col min="8198" max="8198" width="30" style="1" customWidth="1"/>
    <col min="8199" max="8199" width="12.7109375" style="1" customWidth="1"/>
    <col min="8200" max="8200" width="12.42578125" style="1" customWidth="1"/>
    <col min="8201" max="8211" width="9.85546875" style="1" customWidth="1"/>
    <col min="8212" max="8448" width="9.140625" style="1"/>
    <col min="8449" max="8449" width="3.42578125" style="1" customWidth="1"/>
    <col min="8450" max="8450" width="5" style="1" customWidth="1"/>
    <col min="8451" max="8451" width="4.5703125" style="1" customWidth="1"/>
    <col min="8452" max="8452" width="5.28515625" style="1" customWidth="1"/>
    <col min="8453" max="8453" width="10.140625" style="1" customWidth="1"/>
    <col min="8454" max="8454" width="30" style="1" customWidth="1"/>
    <col min="8455" max="8455" width="12.7109375" style="1" customWidth="1"/>
    <col min="8456" max="8456" width="12.42578125" style="1" customWidth="1"/>
    <col min="8457" max="8467" width="9.85546875" style="1" customWidth="1"/>
    <col min="8468" max="8704" width="9.140625" style="1"/>
    <col min="8705" max="8705" width="3.42578125" style="1" customWidth="1"/>
    <col min="8706" max="8706" width="5" style="1" customWidth="1"/>
    <col min="8707" max="8707" width="4.5703125" style="1" customWidth="1"/>
    <col min="8708" max="8708" width="5.28515625" style="1" customWidth="1"/>
    <col min="8709" max="8709" width="10.140625" style="1" customWidth="1"/>
    <col min="8710" max="8710" width="30" style="1" customWidth="1"/>
    <col min="8711" max="8711" width="12.7109375" style="1" customWidth="1"/>
    <col min="8712" max="8712" width="12.42578125" style="1" customWidth="1"/>
    <col min="8713" max="8723" width="9.85546875" style="1" customWidth="1"/>
    <col min="8724" max="8960" width="9.140625" style="1"/>
    <col min="8961" max="8961" width="3.42578125" style="1" customWidth="1"/>
    <col min="8962" max="8962" width="5" style="1" customWidth="1"/>
    <col min="8963" max="8963" width="4.5703125" style="1" customWidth="1"/>
    <col min="8964" max="8964" width="5.28515625" style="1" customWidth="1"/>
    <col min="8965" max="8965" width="10.140625" style="1" customWidth="1"/>
    <col min="8966" max="8966" width="30" style="1" customWidth="1"/>
    <col min="8967" max="8967" width="12.7109375" style="1" customWidth="1"/>
    <col min="8968" max="8968" width="12.42578125" style="1" customWidth="1"/>
    <col min="8969" max="8979" width="9.85546875" style="1" customWidth="1"/>
    <col min="8980" max="9216" width="9.140625" style="1"/>
    <col min="9217" max="9217" width="3.42578125" style="1" customWidth="1"/>
    <col min="9218" max="9218" width="5" style="1" customWidth="1"/>
    <col min="9219" max="9219" width="4.5703125" style="1" customWidth="1"/>
    <col min="9220" max="9220" width="5.28515625" style="1" customWidth="1"/>
    <col min="9221" max="9221" width="10.140625" style="1" customWidth="1"/>
    <col min="9222" max="9222" width="30" style="1" customWidth="1"/>
    <col min="9223" max="9223" width="12.7109375" style="1" customWidth="1"/>
    <col min="9224" max="9224" width="12.42578125" style="1" customWidth="1"/>
    <col min="9225" max="9235" width="9.85546875" style="1" customWidth="1"/>
    <col min="9236" max="9472" width="9.140625" style="1"/>
    <col min="9473" max="9473" width="3.42578125" style="1" customWidth="1"/>
    <col min="9474" max="9474" width="5" style="1" customWidth="1"/>
    <col min="9475" max="9475" width="4.5703125" style="1" customWidth="1"/>
    <col min="9476" max="9476" width="5.28515625" style="1" customWidth="1"/>
    <col min="9477" max="9477" width="10.140625" style="1" customWidth="1"/>
    <col min="9478" max="9478" width="30" style="1" customWidth="1"/>
    <col min="9479" max="9479" width="12.7109375" style="1" customWidth="1"/>
    <col min="9480" max="9480" width="12.42578125" style="1" customWidth="1"/>
    <col min="9481" max="9491" width="9.85546875" style="1" customWidth="1"/>
    <col min="9492" max="9728" width="9.140625" style="1"/>
    <col min="9729" max="9729" width="3.42578125" style="1" customWidth="1"/>
    <col min="9730" max="9730" width="5" style="1" customWidth="1"/>
    <col min="9731" max="9731" width="4.5703125" style="1" customWidth="1"/>
    <col min="9732" max="9732" width="5.28515625" style="1" customWidth="1"/>
    <col min="9733" max="9733" width="10.140625" style="1" customWidth="1"/>
    <col min="9734" max="9734" width="30" style="1" customWidth="1"/>
    <col min="9735" max="9735" width="12.7109375" style="1" customWidth="1"/>
    <col min="9736" max="9736" width="12.42578125" style="1" customWidth="1"/>
    <col min="9737" max="9747" width="9.85546875" style="1" customWidth="1"/>
    <col min="9748" max="9984" width="9.140625" style="1"/>
    <col min="9985" max="9985" width="3.42578125" style="1" customWidth="1"/>
    <col min="9986" max="9986" width="5" style="1" customWidth="1"/>
    <col min="9987" max="9987" width="4.5703125" style="1" customWidth="1"/>
    <col min="9988" max="9988" width="5.28515625" style="1" customWidth="1"/>
    <col min="9989" max="9989" width="10.140625" style="1" customWidth="1"/>
    <col min="9990" max="9990" width="30" style="1" customWidth="1"/>
    <col min="9991" max="9991" width="12.7109375" style="1" customWidth="1"/>
    <col min="9992" max="9992" width="12.42578125" style="1" customWidth="1"/>
    <col min="9993" max="10003" width="9.85546875" style="1" customWidth="1"/>
    <col min="10004" max="10240" width="9.140625" style="1"/>
    <col min="10241" max="10241" width="3.42578125" style="1" customWidth="1"/>
    <col min="10242" max="10242" width="5" style="1" customWidth="1"/>
    <col min="10243" max="10243" width="4.5703125" style="1" customWidth="1"/>
    <col min="10244" max="10244" width="5.28515625" style="1" customWidth="1"/>
    <col min="10245" max="10245" width="10.140625" style="1" customWidth="1"/>
    <col min="10246" max="10246" width="30" style="1" customWidth="1"/>
    <col min="10247" max="10247" width="12.7109375" style="1" customWidth="1"/>
    <col min="10248" max="10248" width="12.42578125" style="1" customWidth="1"/>
    <col min="10249" max="10259" width="9.85546875" style="1" customWidth="1"/>
    <col min="10260" max="10496" width="9.140625" style="1"/>
    <col min="10497" max="10497" width="3.42578125" style="1" customWidth="1"/>
    <col min="10498" max="10498" width="5" style="1" customWidth="1"/>
    <col min="10499" max="10499" width="4.5703125" style="1" customWidth="1"/>
    <col min="10500" max="10500" width="5.28515625" style="1" customWidth="1"/>
    <col min="10501" max="10501" width="10.140625" style="1" customWidth="1"/>
    <col min="10502" max="10502" width="30" style="1" customWidth="1"/>
    <col min="10503" max="10503" width="12.7109375" style="1" customWidth="1"/>
    <col min="10504" max="10504" width="12.42578125" style="1" customWidth="1"/>
    <col min="10505" max="10515" width="9.85546875" style="1" customWidth="1"/>
    <col min="10516" max="10752" width="9.140625" style="1"/>
    <col min="10753" max="10753" width="3.42578125" style="1" customWidth="1"/>
    <col min="10754" max="10754" width="5" style="1" customWidth="1"/>
    <col min="10755" max="10755" width="4.5703125" style="1" customWidth="1"/>
    <col min="10756" max="10756" width="5.28515625" style="1" customWidth="1"/>
    <col min="10757" max="10757" width="10.140625" style="1" customWidth="1"/>
    <col min="10758" max="10758" width="30" style="1" customWidth="1"/>
    <col min="10759" max="10759" width="12.7109375" style="1" customWidth="1"/>
    <col min="10760" max="10760" width="12.42578125" style="1" customWidth="1"/>
    <col min="10761" max="10771" width="9.85546875" style="1" customWidth="1"/>
    <col min="10772" max="11008" width="9.140625" style="1"/>
    <col min="11009" max="11009" width="3.42578125" style="1" customWidth="1"/>
    <col min="11010" max="11010" width="5" style="1" customWidth="1"/>
    <col min="11011" max="11011" width="4.5703125" style="1" customWidth="1"/>
    <col min="11012" max="11012" width="5.28515625" style="1" customWidth="1"/>
    <col min="11013" max="11013" width="10.140625" style="1" customWidth="1"/>
    <col min="11014" max="11014" width="30" style="1" customWidth="1"/>
    <col min="11015" max="11015" width="12.7109375" style="1" customWidth="1"/>
    <col min="11016" max="11016" width="12.42578125" style="1" customWidth="1"/>
    <col min="11017" max="11027" width="9.85546875" style="1" customWidth="1"/>
    <col min="11028" max="11264" width="9.140625" style="1"/>
    <col min="11265" max="11265" width="3.42578125" style="1" customWidth="1"/>
    <col min="11266" max="11266" width="5" style="1" customWidth="1"/>
    <col min="11267" max="11267" width="4.5703125" style="1" customWidth="1"/>
    <col min="11268" max="11268" width="5.28515625" style="1" customWidth="1"/>
    <col min="11269" max="11269" width="10.140625" style="1" customWidth="1"/>
    <col min="11270" max="11270" width="30" style="1" customWidth="1"/>
    <col min="11271" max="11271" width="12.7109375" style="1" customWidth="1"/>
    <col min="11272" max="11272" width="12.42578125" style="1" customWidth="1"/>
    <col min="11273" max="11283" width="9.85546875" style="1" customWidth="1"/>
    <col min="11284" max="11520" width="9.140625" style="1"/>
    <col min="11521" max="11521" width="3.42578125" style="1" customWidth="1"/>
    <col min="11522" max="11522" width="5" style="1" customWidth="1"/>
    <col min="11523" max="11523" width="4.5703125" style="1" customWidth="1"/>
    <col min="11524" max="11524" width="5.28515625" style="1" customWidth="1"/>
    <col min="11525" max="11525" width="10.140625" style="1" customWidth="1"/>
    <col min="11526" max="11526" width="30" style="1" customWidth="1"/>
    <col min="11527" max="11527" width="12.7109375" style="1" customWidth="1"/>
    <col min="11528" max="11528" width="12.42578125" style="1" customWidth="1"/>
    <col min="11529" max="11539" width="9.85546875" style="1" customWidth="1"/>
    <col min="11540" max="11776" width="9.140625" style="1"/>
    <col min="11777" max="11777" width="3.42578125" style="1" customWidth="1"/>
    <col min="11778" max="11778" width="5" style="1" customWidth="1"/>
    <col min="11779" max="11779" width="4.5703125" style="1" customWidth="1"/>
    <col min="11780" max="11780" width="5.28515625" style="1" customWidth="1"/>
    <col min="11781" max="11781" width="10.140625" style="1" customWidth="1"/>
    <col min="11782" max="11782" width="30" style="1" customWidth="1"/>
    <col min="11783" max="11783" width="12.7109375" style="1" customWidth="1"/>
    <col min="11784" max="11784" width="12.42578125" style="1" customWidth="1"/>
    <col min="11785" max="11795" width="9.85546875" style="1" customWidth="1"/>
    <col min="11796" max="12032" width="9.140625" style="1"/>
    <col min="12033" max="12033" width="3.42578125" style="1" customWidth="1"/>
    <col min="12034" max="12034" width="5" style="1" customWidth="1"/>
    <col min="12035" max="12035" width="4.5703125" style="1" customWidth="1"/>
    <col min="12036" max="12036" width="5.28515625" style="1" customWidth="1"/>
    <col min="12037" max="12037" width="10.140625" style="1" customWidth="1"/>
    <col min="12038" max="12038" width="30" style="1" customWidth="1"/>
    <col min="12039" max="12039" width="12.7109375" style="1" customWidth="1"/>
    <col min="12040" max="12040" width="12.42578125" style="1" customWidth="1"/>
    <col min="12041" max="12051" width="9.85546875" style="1" customWidth="1"/>
    <col min="12052" max="12288" width="9.140625" style="1"/>
    <col min="12289" max="12289" width="3.42578125" style="1" customWidth="1"/>
    <col min="12290" max="12290" width="5" style="1" customWidth="1"/>
    <col min="12291" max="12291" width="4.5703125" style="1" customWidth="1"/>
    <col min="12292" max="12292" width="5.28515625" style="1" customWidth="1"/>
    <col min="12293" max="12293" width="10.140625" style="1" customWidth="1"/>
    <col min="12294" max="12294" width="30" style="1" customWidth="1"/>
    <col min="12295" max="12295" width="12.7109375" style="1" customWidth="1"/>
    <col min="12296" max="12296" width="12.42578125" style="1" customWidth="1"/>
    <col min="12297" max="12307" width="9.85546875" style="1" customWidth="1"/>
    <col min="12308" max="12544" width="9.140625" style="1"/>
    <col min="12545" max="12545" width="3.42578125" style="1" customWidth="1"/>
    <col min="12546" max="12546" width="5" style="1" customWidth="1"/>
    <col min="12547" max="12547" width="4.5703125" style="1" customWidth="1"/>
    <col min="12548" max="12548" width="5.28515625" style="1" customWidth="1"/>
    <col min="12549" max="12549" width="10.140625" style="1" customWidth="1"/>
    <col min="12550" max="12550" width="30" style="1" customWidth="1"/>
    <col min="12551" max="12551" width="12.7109375" style="1" customWidth="1"/>
    <col min="12552" max="12552" width="12.42578125" style="1" customWidth="1"/>
    <col min="12553" max="12563" width="9.85546875" style="1" customWidth="1"/>
    <col min="12564" max="12800" width="9.140625" style="1"/>
    <col min="12801" max="12801" width="3.42578125" style="1" customWidth="1"/>
    <col min="12802" max="12802" width="5" style="1" customWidth="1"/>
    <col min="12803" max="12803" width="4.5703125" style="1" customWidth="1"/>
    <col min="12804" max="12804" width="5.28515625" style="1" customWidth="1"/>
    <col min="12805" max="12805" width="10.140625" style="1" customWidth="1"/>
    <col min="12806" max="12806" width="30" style="1" customWidth="1"/>
    <col min="12807" max="12807" width="12.7109375" style="1" customWidth="1"/>
    <col min="12808" max="12808" width="12.42578125" style="1" customWidth="1"/>
    <col min="12809" max="12819" width="9.85546875" style="1" customWidth="1"/>
    <col min="12820" max="13056" width="9.140625" style="1"/>
    <col min="13057" max="13057" width="3.42578125" style="1" customWidth="1"/>
    <col min="13058" max="13058" width="5" style="1" customWidth="1"/>
    <col min="13059" max="13059" width="4.5703125" style="1" customWidth="1"/>
    <col min="13060" max="13060" width="5.28515625" style="1" customWidth="1"/>
    <col min="13061" max="13061" width="10.140625" style="1" customWidth="1"/>
    <col min="13062" max="13062" width="30" style="1" customWidth="1"/>
    <col min="13063" max="13063" width="12.7109375" style="1" customWidth="1"/>
    <col min="13064" max="13064" width="12.42578125" style="1" customWidth="1"/>
    <col min="13065" max="13075" width="9.85546875" style="1" customWidth="1"/>
    <col min="13076" max="13312" width="9.140625" style="1"/>
    <col min="13313" max="13313" width="3.42578125" style="1" customWidth="1"/>
    <col min="13314" max="13314" width="5" style="1" customWidth="1"/>
    <col min="13315" max="13315" width="4.5703125" style="1" customWidth="1"/>
    <col min="13316" max="13316" width="5.28515625" style="1" customWidth="1"/>
    <col min="13317" max="13317" width="10.140625" style="1" customWidth="1"/>
    <col min="13318" max="13318" width="30" style="1" customWidth="1"/>
    <col min="13319" max="13319" width="12.7109375" style="1" customWidth="1"/>
    <col min="13320" max="13320" width="12.42578125" style="1" customWidth="1"/>
    <col min="13321" max="13331" width="9.85546875" style="1" customWidth="1"/>
    <col min="13332" max="13568" width="9.140625" style="1"/>
    <col min="13569" max="13569" width="3.42578125" style="1" customWidth="1"/>
    <col min="13570" max="13570" width="5" style="1" customWidth="1"/>
    <col min="13571" max="13571" width="4.5703125" style="1" customWidth="1"/>
    <col min="13572" max="13572" width="5.28515625" style="1" customWidth="1"/>
    <col min="13573" max="13573" width="10.140625" style="1" customWidth="1"/>
    <col min="13574" max="13574" width="30" style="1" customWidth="1"/>
    <col min="13575" max="13575" width="12.7109375" style="1" customWidth="1"/>
    <col min="13576" max="13576" width="12.42578125" style="1" customWidth="1"/>
    <col min="13577" max="13587" width="9.85546875" style="1" customWidth="1"/>
    <col min="13588" max="13824" width="9.140625" style="1"/>
    <col min="13825" max="13825" width="3.42578125" style="1" customWidth="1"/>
    <col min="13826" max="13826" width="5" style="1" customWidth="1"/>
    <col min="13827" max="13827" width="4.5703125" style="1" customWidth="1"/>
    <col min="13828" max="13828" width="5.28515625" style="1" customWidth="1"/>
    <col min="13829" max="13829" width="10.140625" style="1" customWidth="1"/>
    <col min="13830" max="13830" width="30" style="1" customWidth="1"/>
    <col min="13831" max="13831" width="12.7109375" style="1" customWidth="1"/>
    <col min="13832" max="13832" width="12.42578125" style="1" customWidth="1"/>
    <col min="13833" max="13843" width="9.85546875" style="1" customWidth="1"/>
    <col min="13844" max="14080" width="9.140625" style="1"/>
    <col min="14081" max="14081" width="3.42578125" style="1" customWidth="1"/>
    <col min="14082" max="14082" width="5" style="1" customWidth="1"/>
    <col min="14083" max="14083" width="4.5703125" style="1" customWidth="1"/>
    <col min="14084" max="14084" width="5.28515625" style="1" customWidth="1"/>
    <col min="14085" max="14085" width="10.140625" style="1" customWidth="1"/>
    <col min="14086" max="14086" width="30" style="1" customWidth="1"/>
    <col min="14087" max="14087" width="12.7109375" style="1" customWidth="1"/>
    <col min="14088" max="14088" width="12.42578125" style="1" customWidth="1"/>
    <col min="14089" max="14099" width="9.85546875" style="1" customWidth="1"/>
    <col min="14100" max="14336" width="9.140625" style="1"/>
    <col min="14337" max="14337" width="3.42578125" style="1" customWidth="1"/>
    <col min="14338" max="14338" width="5" style="1" customWidth="1"/>
    <col min="14339" max="14339" width="4.5703125" style="1" customWidth="1"/>
    <col min="14340" max="14340" width="5.28515625" style="1" customWidth="1"/>
    <col min="14341" max="14341" width="10.140625" style="1" customWidth="1"/>
    <col min="14342" max="14342" width="30" style="1" customWidth="1"/>
    <col min="14343" max="14343" width="12.7109375" style="1" customWidth="1"/>
    <col min="14344" max="14344" width="12.42578125" style="1" customWidth="1"/>
    <col min="14345" max="14355" width="9.85546875" style="1" customWidth="1"/>
    <col min="14356" max="14592" width="9.140625" style="1"/>
    <col min="14593" max="14593" width="3.42578125" style="1" customWidth="1"/>
    <col min="14594" max="14594" width="5" style="1" customWidth="1"/>
    <col min="14595" max="14595" width="4.5703125" style="1" customWidth="1"/>
    <col min="14596" max="14596" width="5.28515625" style="1" customWidth="1"/>
    <col min="14597" max="14597" width="10.140625" style="1" customWidth="1"/>
    <col min="14598" max="14598" width="30" style="1" customWidth="1"/>
    <col min="14599" max="14599" width="12.7109375" style="1" customWidth="1"/>
    <col min="14600" max="14600" width="12.42578125" style="1" customWidth="1"/>
    <col min="14601" max="14611" width="9.85546875" style="1" customWidth="1"/>
    <col min="14612" max="14848" width="9.140625" style="1"/>
    <col min="14849" max="14849" width="3.42578125" style="1" customWidth="1"/>
    <col min="14850" max="14850" width="5" style="1" customWidth="1"/>
    <col min="14851" max="14851" width="4.5703125" style="1" customWidth="1"/>
    <col min="14852" max="14852" width="5.28515625" style="1" customWidth="1"/>
    <col min="14853" max="14853" width="10.140625" style="1" customWidth="1"/>
    <col min="14854" max="14854" width="30" style="1" customWidth="1"/>
    <col min="14855" max="14855" width="12.7109375" style="1" customWidth="1"/>
    <col min="14856" max="14856" width="12.42578125" style="1" customWidth="1"/>
    <col min="14857" max="14867" width="9.85546875" style="1" customWidth="1"/>
    <col min="14868" max="15104" width="9.140625" style="1"/>
    <col min="15105" max="15105" width="3.42578125" style="1" customWidth="1"/>
    <col min="15106" max="15106" width="5" style="1" customWidth="1"/>
    <col min="15107" max="15107" width="4.5703125" style="1" customWidth="1"/>
    <col min="15108" max="15108" width="5.28515625" style="1" customWidth="1"/>
    <col min="15109" max="15109" width="10.140625" style="1" customWidth="1"/>
    <col min="15110" max="15110" width="30" style="1" customWidth="1"/>
    <col min="15111" max="15111" width="12.7109375" style="1" customWidth="1"/>
    <col min="15112" max="15112" width="12.42578125" style="1" customWidth="1"/>
    <col min="15113" max="15123" width="9.85546875" style="1" customWidth="1"/>
    <col min="15124" max="15360" width="9.140625" style="1"/>
    <col min="15361" max="15361" width="3.42578125" style="1" customWidth="1"/>
    <col min="15362" max="15362" width="5" style="1" customWidth="1"/>
    <col min="15363" max="15363" width="4.5703125" style="1" customWidth="1"/>
    <col min="15364" max="15364" width="5.28515625" style="1" customWidth="1"/>
    <col min="15365" max="15365" width="10.140625" style="1" customWidth="1"/>
    <col min="15366" max="15366" width="30" style="1" customWidth="1"/>
    <col min="15367" max="15367" width="12.7109375" style="1" customWidth="1"/>
    <col min="15368" max="15368" width="12.42578125" style="1" customWidth="1"/>
    <col min="15369" max="15379" width="9.85546875" style="1" customWidth="1"/>
    <col min="15380" max="15616" width="9.140625" style="1"/>
    <col min="15617" max="15617" width="3.42578125" style="1" customWidth="1"/>
    <col min="15618" max="15618" width="5" style="1" customWidth="1"/>
    <col min="15619" max="15619" width="4.5703125" style="1" customWidth="1"/>
    <col min="15620" max="15620" width="5.28515625" style="1" customWidth="1"/>
    <col min="15621" max="15621" width="10.140625" style="1" customWidth="1"/>
    <col min="15622" max="15622" width="30" style="1" customWidth="1"/>
    <col min="15623" max="15623" width="12.7109375" style="1" customWidth="1"/>
    <col min="15624" max="15624" width="12.42578125" style="1" customWidth="1"/>
    <col min="15625" max="15635" width="9.85546875" style="1" customWidth="1"/>
    <col min="15636" max="15872" width="9.140625" style="1"/>
    <col min="15873" max="15873" width="3.42578125" style="1" customWidth="1"/>
    <col min="15874" max="15874" width="5" style="1" customWidth="1"/>
    <col min="15875" max="15875" width="4.5703125" style="1" customWidth="1"/>
    <col min="15876" max="15876" width="5.28515625" style="1" customWidth="1"/>
    <col min="15877" max="15877" width="10.140625" style="1" customWidth="1"/>
    <col min="15878" max="15878" width="30" style="1" customWidth="1"/>
    <col min="15879" max="15879" width="12.7109375" style="1" customWidth="1"/>
    <col min="15880" max="15880" width="12.42578125" style="1" customWidth="1"/>
    <col min="15881" max="15891" width="9.85546875" style="1" customWidth="1"/>
    <col min="15892" max="16128" width="9.140625" style="1"/>
    <col min="16129" max="16129" width="3.42578125" style="1" customWidth="1"/>
    <col min="16130" max="16130" width="5" style="1" customWidth="1"/>
    <col min="16131" max="16131" width="4.5703125" style="1" customWidth="1"/>
    <col min="16132" max="16132" width="5.28515625" style="1" customWidth="1"/>
    <col min="16133" max="16133" width="10.140625" style="1" customWidth="1"/>
    <col min="16134" max="16134" width="30" style="1" customWidth="1"/>
    <col min="16135" max="16135" width="12.7109375" style="1" customWidth="1"/>
    <col min="16136" max="16136" width="12.42578125" style="1" customWidth="1"/>
    <col min="16137" max="16147" width="9.85546875" style="1" customWidth="1"/>
    <col min="16148" max="16384" width="9.140625" style="1"/>
  </cols>
  <sheetData>
    <row r="1" spans="1:19" ht="15.75" customHeight="1" x14ac:dyDescent="0.25">
      <c r="A1" s="4"/>
      <c r="B1" s="4"/>
      <c r="C1" s="3" t="s">
        <v>59</v>
      </c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 customHeight="1" x14ac:dyDescent="0.25">
      <c r="A2" s="4"/>
      <c r="B2" s="4"/>
      <c r="C2" s="3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 customHeight="1" x14ac:dyDescent="0.2">
      <c r="A3" s="29" t="s">
        <v>0</v>
      </c>
      <c r="B3" s="30"/>
      <c r="C3" s="30"/>
      <c r="D3" s="30"/>
      <c r="E3" s="30"/>
      <c r="F3" s="31" t="s">
        <v>1</v>
      </c>
      <c r="G3" s="31" t="s">
        <v>2</v>
      </c>
      <c r="H3" s="32" t="s">
        <v>3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5.5" customHeight="1" x14ac:dyDescent="0.2">
      <c r="A4" s="33" t="s">
        <v>4</v>
      </c>
      <c r="B4" s="32" t="s">
        <v>5</v>
      </c>
      <c r="C4" s="32"/>
      <c r="D4" s="32"/>
      <c r="E4" s="32"/>
      <c r="F4" s="31"/>
      <c r="G4" s="3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.75" customHeight="1" x14ac:dyDescent="0.2">
      <c r="A5" s="34"/>
      <c r="B5" s="36" t="s">
        <v>6</v>
      </c>
      <c r="C5" s="32" t="s">
        <v>7</v>
      </c>
      <c r="D5" s="32"/>
      <c r="E5" s="32"/>
      <c r="F5" s="31"/>
      <c r="G5" s="31"/>
      <c r="H5" s="39" t="s">
        <v>8</v>
      </c>
      <c r="I5" s="39" t="s">
        <v>9</v>
      </c>
      <c r="J5" s="39" t="s">
        <v>10</v>
      </c>
      <c r="K5" s="39" t="s">
        <v>11</v>
      </c>
      <c r="L5" s="39" t="s">
        <v>12</v>
      </c>
      <c r="M5" s="39" t="s">
        <v>13</v>
      </c>
      <c r="N5" s="39" t="s">
        <v>14</v>
      </c>
      <c r="O5" s="39" t="s">
        <v>15</v>
      </c>
      <c r="P5" s="39" t="s">
        <v>16</v>
      </c>
      <c r="Q5" s="39" t="s">
        <v>17</v>
      </c>
      <c r="R5" s="39" t="s">
        <v>18</v>
      </c>
      <c r="S5" s="39" t="s">
        <v>19</v>
      </c>
    </row>
    <row r="6" spans="1:19" ht="30" customHeight="1" x14ac:dyDescent="0.2">
      <c r="A6" s="34"/>
      <c r="B6" s="37"/>
      <c r="C6" s="36" t="s">
        <v>58</v>
      </c>
      <c r="D6" s="32" t="s">
        <v>21</v>
      </c>
      <c r="E6" s="32"/>
      <c r="F6" s="31"/>
      <c r="G6" s="31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30" customHeight="1" x14ac:dyDescent="0.2">
      <c r="A7" s="34"/>
      <c r="B7" s="37"/>
      <c r="C7" s="37"/>
      <c r="D7" s="46" t="s">
        <v>22</v>
      </c>
      <c r="E7" s="6" t="s">
        <v>23</v>
      </c>
      <c r="F7" s="31"/>
      <c r="G7" s="31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7.25" customHeight="1" x14ac:dyDescent="0.25">
      <c r="A8" s="34"/>
      <c r="B8" s="37"/>
      <c r="C8" s="37"/>
      <c r="D8" s="47"/>
      <c r="E8" s="7">
        <v>111</v>
      </c>
      <c r="F8" s="8" t="s">
        <v>24</v>
      </c>
      <c r="G8" s="9">
        <f>SUM(H8:S8)</f>
        <v>220574</v>
      </c>
      <c r="H8" s="10"/>
      <c r="I8" s="10">
        <f>18380+18380-8000</f>
        <v>28760</v>
      </c>
      <c r="J8" s="10">
        <v>18380</v>
      </c>
      <c r="K8" s="10">
        <f>18380+6000</f>
        <v>24380</v>
      </c>
      <c r="L8" s="10">
        <f>18380+2000</f>
        <v>20380</v>
      </c>
      <c r="M8" s="10">
        <f>37430-15000</f>
        <v>22430</v>
      </c>
      <c r="N8" s="10">
        <v>5180</v>
      </c>
      <c r="O8" s="10">
        <f>12544+15000</f>
        <v>27544</v>
      </c>
      <c r="P8" s="10">
        <v>18380</v>
      </c>
      <c r="Q8" s="10">
        <v>18380</v>
      </c>
      <c r="R8" s="10">
        <v>18380</v>
      </c>
      <c r="S8" s="10">
        <v>18380</v>
      </c>
    </row>
    <row r="9" spans="1:19" ht="17.25" customHeight="1" x14ac:dyDescent="0.25">
      <c r="A9" s="34"/>
      <c r="B9" s="37"/>
      <c r="C9" s="37"/>
      <c r="D9" s="47"/>
      <c r="E9" s="7">
        <v>112</v>
      </c>
      <c r="F9" s="11" t="s">
        <v>25</v>
      </c>
      <c r="G9" s="9">
        <f t="shared" ref="G9:G40" si="0">SUM(H9:S9)</f>
        <v>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7.25" customHeight="1" x14ac:dyDescent="0.25">
      <c r="A10" s="34"/>
      <c r="B10" s="37"/>
      <c r="C10" s="37"/>
      <c r="D10" s="47"/>
      <c r="E10" s="7">
        <v>113</v>
      </c>
      <c r="F10" s="11" t="s">
        <v>26</v>
      </c>
      <c r="G10" s="9">
        <f t="shared" si="0"/>
        <v>10017</v>
      </c>
      <c r="H10" s="10"/>
      <c r="I10" s="10"/>
      <c r="J10" s="10"/>
      <c r="K10" s="10"/>
      <c r="L10" s="10"/>
      <c r="M10" s="10"/>
      <c r="N10" s="10">
        <v>517</v>
      </c>
      <c r="O10" s="10">
        <f>2500+7000</f>
        <v>9500</v>
      </c>
      <c r="P10" s="10"/>
      <c r="Q10" s="10"/>
      <c r="R10" s="10"/>
      <c r="S10" s="10"/>
    </row>
    <row r="11" spans="1:19" ht="17.25" customHeight="1" x14ac:dyDescent="0.25">
      <c r="A11" s="34"/>
      <c r="B11" s="37"/>
      <c r="C11" s="37"/>
      <c r="D11" s="47"/>
      <c r="E11" s="7">
        <v>121</v>
      </c>
      <c r="F11" s="11" t="s">
        <v>27</v>
      </c>
      <c r="G11" s="9">
        <f t="shared" si="0"/>
        <v>11911</v>
      </c>
      <c r="H11" s="10"/>
      <c r="I11" s="10">
        <f>1010+1010-1000</f>
        <v>1020</v>
      </c>
      <c r="J11" s="10">
        <v>1010</v>
      </c>
      <c r="K11" s="10">
        <f>1010+1000</f>
        <v>2010</v>
      </c>
      <c r="L11" s="10">
        <v>1010</v>
      </c>
      <c r="M11" s="10">
        <v>1907</v>
      </c>
      <c r="N11" s="10">
        <v>280</v>
      </c>
      <c r="O11" s="10">
        <v>630</v>
      </c>
      <c r="P11" s="10">
        <v>1011</v>
      </c>
      <c r="Q11" s="10">
        <v>1011</v>
      </c>
      <c r="R11" s="10">
        <v>1011</v>
      </c>
      <c r="S11" s="10">
        <v>1011</v>
      </c>
    </row>
    <row r="12" spans="1:19" ht="17.25" customHeight="1" x14ac:dyDescent="0.25">
      <c r="A12" s="34"/>
      <c r="B12" s="37"/>
      <c r="C12" s="37"/>
      <c r="D12" s="47"/>
      <c r="E12" s="7">
        <v>122</v>
      </c>
      <c r="F12" s="11" t="s">
        <v>28</v>
      </c>
      <c r="G12" s="9">
        <f t="shared" si="0"/>
        <v>6948</v>
      </c>
      <c r="H12" s="10"/>
      <c r="I12" s="10">
        <f>590+590</f>
        <v>1180</v>
      </c>
      <c r="J12" s="10">
        <v>590</v>
      </c>
      <c r="K12" s="10">
        <v>590</v>
      </c>
      <c r="L12" s="10">
        <v>590</v>
      </c>
      <c r="M12" s="10">
        <v>1153</v>
      </c>
      <c r="N12" s="10">
        <v>160</v>
      </c>
      <c r="O12" s="10">
        <v>325</v>
      </c>
      <c r="P12" s="10">
        <v>590</v>
      </c>
      <c r="Q12" s="10">
        <v>590</v>
      </c>
      <c r="R12" s="10">
        <v>590</v>
      </c>
      <c r="S12" s="10">
        <v>590</v>
      </c>
    </row>
    <row r="13" spans="1:19" ht="17.25" customHeight="1" x14ac:dyDescent="0.25">
      <c r="A13" s="34"/>
      <c r="B13" s="37"/>
      <c r="C13" s="37"/>
      <c r="D13" s="47"/>
      <c r="E13" s="7">
        <v>123</v>
      </c>
      <c r="F13" s="11" t="s">
        <v>29</v>
      </c>
      <c r="G13" s="9">
        <f t="shared" si="0"/>
        <v>276</v>
      </c>
      <c r="H13" s="10"/>
      <c r="I13" s="10"/>
      <c r="J13" s="10">
        <v>30</v>
      </c>
      <c r="K13" s="10"/>
      <c r="L13" s="10">
        <v>30</v>
      </c>
      <c r="M13" s="10"/>
      <c r="N13" s="10"/>
      <c r="O13" s="10">
        <v>181</v>
      </c>
      <c r="P13" s="10"/>
      <c r="Q13" s="10"/>
      <c r="R13" s="10">
        <v>35</v>
      </c>
      <c r="S13" s="10"/>
    </row>
    <row r="14" spans="1:19" ht="26.25" customHeight="1" x14ac:dyDescent="0.25">
      <c r="A14" s="34"/>
      <c r="B14" s="37"/>
      <c r="C14" s="37"/>
      <c r="D14" s="47"/>
      <c r="E14" s="7">
        <v>124</v>
      </c>
      <c r="F14" s="8" t="s">
        <v>30</v>
      </c>
      <c r="G14" s="9">
        <f t="shared" si="0"/>
        <v>4411</v>
      </c>
      <c r="H14" s="10"/>
      <c r="I14" s="10">
        <f>374+374</f>
        <v>748</v>
      </c>
      <c r="J14" s="10">
        <v>374</v>
      </c>
      <c r="K14" s="10">
        <v>374</v>
      </c>
      <c r="L14" s="10">
        <v>374</v>
      </c>
      <c r="M14" s="10">
        <v>755</v>
      </c>
      <c r="N14" s="10">
        <v>100</v>
      </c>
      <c r="O14" s="10">
        <v>190</v>
      </c>
      <c r="P14" s="10">
        <v>374</v>
      </c>
      <c r="Q14" s="10">
        <v>374</v>
      </c>
      <c r="R14" s="10">
        <v>374</v>
      </c>
      <c r="S14" s="10">
        <v>374</v>
      </c>
    </row>
    <row r="15" spans="1:19" ht="17.25" customHeight="1" x14ac:dyDescent="0.25">
      <c r="A15" s="34"/>
      <c r="B15" s="37"/>
      <c r="C15" s="37"/>
      <c r="D15" s="47"/>
      <c r="E15" s="7">
        <v>131</v>
      </c>
      <c r="F15" s="8" t="s">
        <v>31</v>
      </c>
      <c r="G15" s="9">
        <f t="shared" si="0"/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7.25" customHeight="1" x14ac:dyDescent="0.25">
      <c r="A16" s="34"/>
      <c r="B16" s="37"/>
      <c r="C16" s="37"/>
      <c r="D16" s="47"/>
      <c r="E16" s="7">
        <v>135</v>
      </c>
      <c r="F16" s="8" t="s">
        <v>32</v>
      </c>
      <c r="G16" s="9">
        <f t="shared" si="0"/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7.25" customHeight="1" x14ac:dyDescent="0.25">
      <c r="A17" s="34"/>
      <c r="B17" s="37"/>
      <c r="C17" s="37"/>
      <c r="D17" s="47"/>
      <c r="E17" s="7">
        <v>136</v>
      </c>
      <c r="F17" s="8" t="s">
        <v>33</v>
      </c>
      <c r="G17" s="9">
        <f t="shared" si="0"/>
        <v>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7.25" customHeight="1" x14ac:dyDescent="0.25">
      <c r="A18" s="34"/>
      <c r="B18" s="37"/>
      <c r="C18" s="37"/>
      <c r="D18" s="47"/>
      <c r="E18" s="7">
        <v>141</v>
      </c>
      <c r="F18" s="8" t="s">
        <v>34</v>
      </c>
      <c r="G18" s="9">
        <f t="shared" si="0"/>
        <v>25021</v>
      </c>
      <c r="H18" s="10"/>
      <c r="I18" s="10">
        <f>2781-1000</f>
        <v>1781</v>
      </c>
      <c r="J18" s="10">
        <v>2780</v>
      </c>
      <c r="K18" s="10">
        <v>2780</v>
      </c>
      <c r="L18" s="10">
        <v>2780</v>
      </c>
      <c r="M18" s="10"/>
      <c r="N18" s="10">
        <v>1000</v>
      </c>
      <c r="O18" s="10">
        <v>2780</v>
      </c>
      <c r="P18" s="10">
        <v>2780</v>
      </c>
      <c r="Q18" s="10">
        <v>2780</v>
      </c>
      <c r="R18" s="10">
        <v>2780</v>
      </c>
      <c r="S18" s="10">
        <v>2780</v>
      </c>
    </row>
    <row r="19" spans="1:19" ht="17.25" customHeight="1" x14ac:dyDescent="0.25">
      <c r="A19" s="34"/>
      <c r="B19" s="37"/>
      <c r="C19" s="37"/>
      <c r="D19" s="47"/>
      <c r="E19" s="7">
        <v>142</v>
      </c>
      <c r="F19" s="8" t="s">
        <v>35</v>
      </c>
      <c r="G19" s="9">
        <f t="shared" si="0"/>
        <v>375</v>
      </c>
      <c r="H19" s="10"/>
      <c r="I19" s="10">
        <v>300</v>
      </c>
      <c r="J19" s="10"/>
      <c r="K19" s="10"/>
      <c r="L19" s="10"/>
      <c r="M19" s="10"/>
      <c r="N19" s="10"/>
      <c r="O19" s="10"/>
      <c r="P19" s="10"/>
      <c r="Q19" s="10">
        <v>75</v>
      </c>
      <c r="R19" s="10"/>
      <c r="S19" s="10"/>
    </row>
    <row r="20" spans="1:19" ht="17.25" customHeight="1" x14ac:dyDescent="0.25">
      <c r="A20" s="34"/>
      <c r="B20" s="37"/>
      <c r="C20" s="37"/>
      <c r="D20" s="47"/>
      <c r="E20" s="7">
        <v>144</v>
      </c>
      <c r="F20" s="8" t="s">
        <v>36</v>
      </c>
      <c r="G20" s="9">
        <f t="shared" si="0"/>
        <v>2287</v>
      </c>
      <c r="H20" s="10"/>
      <c r="I20" s="10"/>
      <c r="J20" s="10"/>
      <c r="K20" s="10"/>
      <c r="L20" s="10"/>
      <c r="M20" s="10"/>
      <c r="N20" s="10"/>
      <c r="O20" s="10"/>
      <c r="P20" s="10"/>
      <c r="Q20" s="10">
        <v>2287</v>
      </c>
      <c r="R20" s="10"/>
      <c r="S20" s="10"/>
    </row>
    <row r="21" spans="1:19" ht="17.25" customHeight="1" x14ac:dyDescent="0.25">
      <c r="A21" s="34"/>
      <c r="B21" s="37"/>
      <c r="C21" s="37"/>
      <c r="D21" s="47"/>
      <c r="E21" s="7">
        <v>149</v>
      </c>
      <c r="F21" s="8" t="s">
        <v>37</v>
      </c>
      <c r="G21" s="9">
        <f t="shared" si="0"/>
        <v>13187</v>
      </c>
      <c r="H21" s="10"/>
      <c r="I21" s="10"/>
      <c r="J21" s="10">
        <v>2000</v>
      </c>
      <c r="K21" s="10">
        <v>3000</v>
      </c>
      <c r="L21" s="10">
        <v>1000</v>
      </c>
      <c r="M21" s="10"/>
      <c r="N21" s="10">
        <v>1000</v>
      </c>
      <c r="O21" s="10">
        <v>1187</v>
      </c>
      <c r="P21" s="10">
        <v>1000</v>
      </c>
      <c r="Q21" s="10">
        <v>2000</v>
      </c>
      <c r="R21" s="10">
        <v>1000</v>
      </c>
      <c r="S21" s="10">
        <v>1000</v>
      </c>
    </row>
    <row r="22" spans="1:19" ht="17.25" customHeight="1" x14ac:dyDescent="0.25">
      <c r="A22" s="34"/>
      <c r="B22" s="37"/>
      <c r="C22" s="37"/>
      <c r="D22" s="47"/>
      <c r="E22" s="7">
        <v>151</v>
      </c>
      <c r="F22" s="8" t="s">
        <v>38</v>
      </c>
      <c r="G22" s="9">
        <f t="shared" si="0"/>
        <v>23817</v>
      </c>
      <c r="H22" s="10"/>
      <c r="I22" s="10">
        <v>6000</v>
      </c>
      <c r="J22" s="10">
        <f>5000-2500</f>
        <v>2500</v>
      </c>
      <c r="K22" s="10">
        <v>4000</v>
      </c>
      <c r="L22" s="10">
        <f>700+2500</f>
        <v>3200</v>
      </c>
      <c r="M22" s="10">
        <v>385</v>
      </c>
      <c r="N22" s="10">
        <v>200</v>
      </c>
      <c r="O22" s="10">
        <v>200</v>
      </c>
      <c r="P22" s="10">
        <v>332</v>
      </c>
      <c r="Q22" s="10">
        <v>1000</v>
      </c>
      <c r="R22" s="10">
        <v>2000</v>
      </c>
      <c r="S22" s="10">
        <v>4000</v>
      </c>
    </row>
    <row r="23" spans="1:19" ht="17.25" customHeight="1" x14ac:dyDescent="0.25">
      <c r="A23" s="34"/>
      <c r="B23" s="37"/>
      <c r="C23" s="37"/>
      <c r="D23" s="47"/>
      <c r="E23" s="7">
        <v>152</v>
      </c>
      <c r="F23" s="8" t="s">
        <v>39</v>
      </c>
      <c r="G23" s="9">
        <f t="shared" si="0"/>
        <v>2572</v>
      </c>
      <c r="H23" s="10"/>
      <c r="I23" s="10">
        <v>400</v>
      </c>
      <c r="J23" s="10">
        <v>220</v>
      </c>
      <c r="K23" s="10">
        <v>220</v>
      </c>
      <c r="L23" s="10">
        <v>220</v>
      </c>
      <c r="M23" s="10">
        <v>206</v>
      </c>
      <c r="N23" s="10">
        <v>206</v>
      </c>
      <c r="O23" s="10">
        <v>220</v>
      </c>
      <c r="P23" s="10">
        <v>220</v>
      </c>
      <c r="Q23" s="10">
        <v>220</v>
      </c>
      <c r="R23" s="10">
        <v>220</v>
      </c>
      <c r="S23" s="10">
        <v>220</v>
      </c>
    </row>
    <row r="24" spans="1:19" ht="17.25" customHeight="1" x14ac:dyDescent="0.25">
      <c r="A24" s="34"/>
      <c r="B24" s="37"/>
      <c r="C24" s="37"/>
      <c r="D24" s="47"/>
      <c r="E24" s="7">
        <v>153</v>
      </c>
      <c r="F24" s="8" t="s">
        <v>40</v>
      </c>
      <c r="G24" s="9">
        <f t="shared" si="0"/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7.25" customHeight="1" x14ac:dyDescent="0.25">
      <c r="A25" s="34"/>
      <c r="B25" s="37"/>
      <c r="C25" s="37"/>
      <c r="D25" s="47"/>
      <c r="E25" s="7">
        <v>154</v>
      </c>
      <c r="F25" s="8" t="s">
        <v>41</v>
      </c>
      <c r="G25" s="9">
        <f t="shared" si="0"/>
        <v>0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7.25" customHeight="1" x14ac:dyDescent="0.25">
      <c r="A26" s="34"/>
      <c r="B26" s="37"/>
      <c r="C26" s="37"/>
      <c r="D26" s="47"/>
      <c r="E26" s="7">
        <v>156</v>
      </c>
      <c r="F26" s="8" t="s">
        <v>42</v>
      </c>
      <c r="G26" s="9">
        <f t="shared" si="0"/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7.25" customHeight="1" x14ac:dyDescent="0.25">
      <c r="A27" s="34"/>
      <c r="B27" s="37"/>
      <c r="C27" s="37"/>
      <c r="D27" s="47"/>
      <c r="E27" s="7">
        <v>159</v>
      </c>
      <c r="F27" s="8" t="s">
        <v>43</v>
      </c>
      <c r="G27" s="9">
        <f t="shared" si="0"/>
        <v>8698</v>
      </c>
      <c r="H27" s="10"/>
      <c r="I27" s="10">
        <v>1000</v>
      </c>
      <c r="J27" s="10">
        <v>1000</v>
      </c>
      <c r="K27" s="10">
        <v>1000</v>
      </c>
      <c r="L27" s="10">
        <v>1000</v>
      </c>
      <c r="M27" s="10"/>
      <c r="N27" s="10">
        <v>400</v>
      </c>
      <c r="O27" s="10">
        <v>400</v>
      </c>
      <c r="P27" s="10">
        <v>1800</v>
      </c>
      <c r="Q27" s="10">
        <v>800</v>
      </c>
      <c r="R27" s="10">
        <v>800</v>
      </c>
      <c r="S27" s="10">
        <v>498</v>
      </c>
    </row>
    <row r="28" spans="1:19" ht="17.25" customHeight="1" x14ac:dyDescent="0.25">
      <c r="A28" s="34"/>
      <c r="B28" s="37"/>
      <c r="C28" s="37"/>
      <c r="D28" s="47"/>
      <c r="E28" s="7">
        <v>161</v>
      </c>
      <c r="F28" s="8" t="s">
        <v>44</v>
      </c>
      <c r="G28" s="9">
        <f t="shared" si="0"/>
        <v>1829</v>
      </c>
      <c r="H28" s="10"/>
      <c r="I28" s="10">
        <f>155+155</f>
        <v>310</v>
      </c>
      <c r="J28" s="10">
        <v>155</v>
      </c>
      <c r="K28" s="10">
        <v>155</v>
      </c>
      <c r="L28" s="10">
        <v>155</v>
      </c>
      <c r="M28" s="10">
        <v>155</v>
      </c>
      <c r="N28" s="10">
        <v>124</v>
      </c>
      <c r="O28" s="10">
        <v>155</v>
      </c>
      <c r="P28" s="10">
        <v>155</v>
      </c>
      <c r="Q28" s="10">
        <v>155</v>
      </c>
      <c r="R28" s="10">
        <v>155</v>
      </c>
      <c r="S28" s="10">
        <v>155</v>
      </c>
    </row>
    <row r="29" spans="1:19" ht="17.25" customHeight="1" x14ac:dyDescent="0.25">
      <c r="A29" s="34"/>
      <c r="B29" s="37"/>
      <c r="C29" s="37"/>
      <c r="D29" s="47"/>
      <c r="E29" s="7">
        <v>162</v>
      </c>
      <c r="F29" s="12" t="s">
        <v>45</v>
      </c>
      <c r="G29" s="9">
        <f t="shared" si="0"/>
        <v>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29.25" customHeight="1" x14ac:dyDescent="0.25">
      <c r="A30" s="34"/>
      <c r="B30" s="37"/>
      <c r="C30" s="37"/>
      <c r="D30" s="47"/>
      <c r="E30" s="13">
        <v>165</v>
      </c>
      <c r="F30" s="14" t="s">
        <v>46</v>
      </c>
      <c r="G30" s="9">
        <f t="shared" si="0"/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7.25" customHeight="1" x14ac:dyDescent="0.25">
      <c r="A31" s="34"/>
      <c r="B31" s="37"/>
      <c r="C31" s="37"/>
      <c r="D31" s="47"/>
      <c r="E31" s="15">
        <v>169</v>
      </c>
      <c r="F31" s="16" t="s">
        <v>47</v>
      </c>
      <c r="G31" s="9">
        <f t="shared" si="0"/>
        <v>4339</v>
      </c>
      <c r="H31" s="10"/>
      <c r="I31" s="10">
        <v>2500</v>
      </c>
      <c r="J31" s="10"/>
      <c r="K31" s="10"/>
      <c r="L31" s="10"/>
      <c r="M31" s="10">
        <v>1839</v>
      </c>
      <c r="N31" s="10"/>
      <c r="O31" s="10"/>
      <c r="P31" s="10"/>
      <c r="Q31" s="10"/>
      <c r="R31" s="10"/>
      <c r="S31" s="10"/>
    </row>
    <row r="32" spans="1:19" ht="17.25" customHeight="1" x14ac:dyDescent="0.25">
      <c r="A32" s="34"/>
      <c r="B32" s="37"/>
      <c r="C32" s="37"/>
      <c r="D32" s="47"/>
      <c r="E32" s="17">
        <v>322</v>
      </c>
      <c r="F32" s="18" t="s">
        <v>48</v>
      </c>
      <c r="G32" s="9">
        <f t="shared" si="0"/>
        <v>796</v>
      </c>
      <c r="H32" s="10"/>
      <c r="I32" s="10"/>
      <c r="J32" s="10"/>
      <c r="K32" s="10"/>
      <c r="L32" s="10"/>
      <c r="M32" s="10">
        <v>796</v>
      </c>
      <c r="N32" s="10"/>
      <c r="O32" s="10"/>
      <c r="P32" s="10"/>
      <c r="Q32" s="10"/>
      <c r="R32" s="10"/>
      <c r="S32" s="10"/>
    </row>
    <row r="33" spans="1:20" ht="17.25" customHeight="1" x14ac:dyDescent="0.25">
      <c r="A33" s="34"/>
      <c r="B33" s="37"/>
      <c r="C33" s="37"/>
      <c r="D33" s="47"/>
      <c r="E33" s="19">
        <v>324</v>
      </c>
      <c r="F33" s="14" t="s">
        <v>49</v>
      </c>
      <c r="G33" s="9">
        <f t="shared" si="0"/>
        <v>55242</v>
      </c>
      <c r="H33" s="10"/>
      <c r="I33" s="10">
        <f>4500+4500</f>
        <v>9000</v>
      </c>
      <c r="J33" s="10">
        <v>4500</v>
      </c>
      <c r="K33" s="10">
        <v>4500</v>
      </c>
      <c r="L33" s="10">
        <v>4500</v>
      </c>
      <c r="M33" s="10">
        <v>4500</v>
      </c>
      <c r="N33" s="10">
        <v>4121</v>
      </c>
      <c r="O33" s="10">
        <v>4121</v>
      </c>
      <c r="P33" s="10">
        <v>5000</v>
      </c>
      <c r="Q33" s="10">
        <v>5000</v>
      </c>
      <c r="R33" s="10">
        <v>5000</v>
      </c>
      <c r="S33" s="10">
        <v>5000</v>
      </c>
    </row>
    <row r="34" spans="1:20" ht="17.25" customHeight="1" x14ac:dyDescent="0.25">
      <c r="A34" s="34"/>
      <c r="B34" s="37"/>
      <c r="C34" s="37"/>
      <c r="D34" s="47"/>
      <c r="E34" s="19">
        <v>413</v>
      </c>
      <c r="F34" s="14" t="s">
        <v>50</v>
      </c>
      <c r="G34" s="9">
        <f t="shared" si="0"/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20" ht="29.25" customHeight="1" x14ac:dyDescent="0.25">
      <c r="A35" s="34"/>
      <c r="B35" s="37"/>
      <c r="C35" s="37"/>
      <c r="D35" s="47"/>
      <c r="E35" s="7">
        <v>414</v>
      </c>
      <c r="F35" s="20" t="s">
        <v>51</v>
      </c>
      <c r="G35" s="9">
        <f t="shared" si="0"/>
        <v>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20" ht="17.25" customHeight="1" x14ac:dyDescent="0.25">
      <c r="A36" s="34"/>
      <c r="B36" s="37"/>
      <c r="C36" s="37"/>
      <c r="D36" s="47"/>
      <c r="E36" s="21">
        <v>416</v>
      </c>
      <c r="F36" s="8" t="s">
        <v>52</v>
      </c>
      <c r="G36" s="9">
        <f t="shared" si="0"/>
        <v>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20" ht="27.75" customHeight="1" x14ac:dyDescent="0.25">
      <c r="A37" s="34"/>
      <c r="B37" s="37"/>
      <c r="C37" s="37"/>
      <c r="D37" s="47"/>
      <c r="E37" s="21">
        <v>418</v>
      </c>
      <c r="F37" s="11" t="s">
        <v>53</v>
      </c>
      <c r="G37" s="9">
        <f t="shared" si="0"/>
        <v>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20" ht="17.25" customHeight="1" x14ac:dyDescent="0.25">
      <c r="A38" s="34"/>
      <c r="B38" s="37"/>
      <c r="C38" s="37"/>
      <c r="D38" s="47"/>
      <c r="E38" s="15">
        <v>419</v>
      </c>
      <c r="F38" s="22" t="s">
        <v>54</v>
      </c>
      <c r="G38" s="9">
        <f t="shared" si="0"/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20" ht="31.5" customHeight="1" x14ac:dyDescent="0.25">
      <c r="A39" s="34"/>
      <c r="B39" s="37"/>
      <c r="C39" s="37"/>
      <c r="D39" s="47"/>
      <c r="E39" s="17">
        <v>421</v>
      </c>
      <c r="F39" s="18" t="s">
        <v>55</v>
      </c>
      <c r="G39" s="9">
        <f>SUM(H39:S39)</f>
        <v>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20" ht="27" customHeight="1" x14ac:dyDescent="0.25">
      <c r="A40" s="35"/>
      <c r="B40" s="38"/>
      <c r="C40" s="38"/>
      <c r="D40" s="48"/>
      <c r="E40" s="17">
        <v>423</v>
      </c>
      <c r="F40" s="18" t="s">
        <v>56</v>
      </c>
      <c r="G40" s="9">
        <f t="shared" si="0"/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20" ht="28.5" customHeight="1" x14ac:dyDescent="0.2">
      <c r="A41" s="43"/>
      <c r="B41" s="43"/>
      <c r="C41" s="43"/>
      <c r="D41" s="43"/>
      <c r="E41" s="23"/>
      <c r="F41" s="23" t="s">
        <v>57</v>
      </c>
      <c r="G41" s="9">
        <f>SUM(H41:S41)</f>
        <v>392300</v>
      </c>
      <c r="H41" s="24">
        <f>SUM(H8:H40)</f>
        <v>0</v>
      </c>
      <c r="I41" s="24">
        <f t="shared" ref="I41:S41" si="1">SUM(I8:I40)</f>
        <v>52999</v>
      </c>
      <c r="J41" s="24">
        <f t="shared" si="1"/>
        <v>33539</v>
      </c>
      <c r="K41" s="24">
        <f t="shared" si="1"/>
        <v>43009</v>
      </c>
      <c r="L41" s="24">
        <f t="shared" si="1"/>
        <v>35239</v>
      </c>
      <c r="M41" s="24">
        <f t="shared" si="1"/>
        <v>34126</v>
      </c>
      <c r="N41" s="24">
        <f t="shared" si="1"/>
        <v>13288</v>
      </c>
      <c r="O41" s="24">
        <f t="shared" si="1"/>
        <v>47433</v>
      </c>
      <c r="P41" s="24">
        <f t="shared" si="1"/>
        <v>31642</v>
      </c>
      <c r="Q41" s="24">
        <f t="shared" si="1"/>
        <v>34672</v>
      </c>
      <c r="R41" s="24">
        <f t="shared" si="1"/>
        <v>32345</v>
      </c>
      <c r="S41" s="24">
        <f t="shared" si="1"/>
        <v>34008</v>
      </c>
      <c r="T41" s="28"/>
    </row>
  </sheetData>
  <mergeCells count="24">
    <mergeCell ref="A41:D41"/>
    <mergeCell ref="M5:M7"/>
    <mergeCell ref="N5:N7"/>
    <mergeCell ref="O5:O7"/>
    <mergeCell ref="P5:P7"/>
    <mergeCell ref="I5:I7"/>
    <mergeCell ref="J5:J7"/>
    <mergeCell ref="K5:K7"/>
    <mergeCell ref="L5:L7"/>
    <mergeCell ref="A3:E3"/>
    <mergeCell ref="F3:F7"/>
    <mergeCell ref="G3:G7"/>
    <mergeCell ref="H3:S4"/>
    <mergeCell ref="A4:A40"/>
    <mergeCell ref="B4:E4"/>
    <mergeCell ref="B5:B40"/>
    <mergeCell ref="S5:S7"/>
    <mergeCell ref="C6:C40"/>
    <mergeCell ref="D6:E6"/>
    <mergeCell ref="D7:D40"/>
    <mergeCell ref="Q5:Q7"/>
    <mergeCell ref="R5:R7"/>
    <mergeCell ref="C5:E5"/>
    <mergeCell ref="H5:H7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052</vt:lpstr>
      <vt:lpstr>024</vt:lpstr>
      <vt:lpstr>'024'!Область_печати</vt:lpstr>
      <vt:lpstr>'052'!Область_печати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2020-11-06T05:15:20Z</dcterms:modified>
</cp:coreProperties>
</file>