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40" windowHeight="11610" tabRatio="633" activeTab="3"/>
  </bookViews>
  <sheets>
    <sheet name="052015" sheetId="4" r:id="rId1"/>
    <sheet name="052011" sheetId="2" r:id="rId2"/>
    <sheet name="024015 и 024011" sheetId="3" r:id="rId3"/>
    <sheet name="024005" sheetId="7" r:id="rId4"/>
    <sheet name="067011" sheetId="5" r:id="rId5"/>
    <sheet name="067015" sheetId="6" r:id="rId6"/>
  </sheets>
  <calcPr calcId="152511" refMode="R1C1"/>
</workbook>
</file>

<file path=xl/calcChain.xml><?xml version="1.0" encoding="utf-8"?>
<calcChain xmlns="http://schemas.openxmlformats.org/spreadsheetml/2006/main">
  <c r="I38" i="3" l="1"/>
  <c r="E38" i="3"/>
  <c r="G34" i="3" l="1"/>
  <c r="H34" i="3" s="1"/>
  <c r="I34" i="3" s="1"/>
  <c r="G37" i="3"/>
  <c r="H37" i="3" s="1"/>
  <c r="I36" i="3"/>
  <c r="G33" i="3"/>
  <c r="G32" i="3"/>
  <c r="G31" i="3"/>
  <c r="G30" i="3"/>
  <c r="G27" i="3"/>
  <c r="H27" i="3" s="1"/>
  <c r="G26" i="3"/>
  <c r="I25" i="3"/>
  <c r="G24" i="3"/>
  <c r="H24" i="3" s="1"/>
  <c r="G23" i="3"/>
  <c r="G22" i="3"/>
  <c r="G21" i="3"/>
  <c r="H25" i="3"/>
  <c r="H29" i="3"/>
  <c r="H33" i="3"/>
  <c r="H22" i="3"/>
  <c r="H23" i="3"/>
  <c r="H26" i="3"/>
  <c r="H28" i="3"/>
  <c r="H30" i="3"/>
  <c r="H31" i="3"/>
  <c r="H32" i="3"/>
  <c r="H35" i="3"/>
  <c r="H36" i="3"/>
  <c r="H21" i="3"/>
  <c r="I21" i="3" s="1"/>
  <c r="E37" i="3"/>
  <c r="F36" i="3"/>
  <c r="F34" i="3"/>
  <c r="E26" i="3"/>
  <c r="F25" i="3"/>
  <c r="E24" i="3"/>
  <c r="F24" i="3" s="1"/>
  <c r="E23" i="3"/>
  <c r="E22" i="3"/>
  <c r="F22" i="3" s="1"/>
  <c r="E21" i="3"/>
  <c r="F23" i="3"/>
  <c r="F26" i="3"/>
  <c r="F27" i="3"/>
  <c r="F28" i="3"/>
  <c r="F29" i="3"/>
  <c r="F30" i="3"/>
  <c r="F31" i="3"/>
  <c r="F32" i="3"/>
  <c r="F33" i="3"/>
  <c r="F35" i="3"/>
  <c r="F37" i="3"/>
  <c r="F21" i="3"/>
  <c r="G25" i="2"/>
  <c r="G24" i="2"/>
  <c r="H24" i="2" s="1"/>
  <c r="G23" i="2"/>
  <c r="H23" i="2" s="1"/>
  <c r="H25" i="2"/>
  <c r="G21" i="2"/>
  <c r="H21" i="2" s="1"/>
  <c r="H22" i="2"/>
  <c r="F22" i="2"/>
  <c r="F23" i="2"/>
  <c r="F24" i="2"/>
  <c r="F25" i="2"/>
  <c r="F21" i="2"/>
  <c r="G36" i="4"/>
  <c r="H36" i="4" s="1"/>
  <c r="I35" i="4"/>
  <c r="G32" i="4"/>
  <c r="H32" i="4" s="1"/>
  <c r="H31" i="4"/>
  <c r="G30" i="4"/>
  <c r="H30" i="4"/>
  <c r="G29" i="4"/>
  <c r="G26" i="4"/>
  <c r="H26" i="4" s="1"/>
  <c r="G25" i="4"/>
  <c r="H25" i="4" s="1"/>
  <c r="G24" i="4"/>
  <c r="H24" i="4" s="1"/>
  <c r="I24" i="4" s="1"/>
  <c r="G23" i="4"/>
  <c r="H22" i="4"/>
  <c r="H23" i="4"/>
  <c r="H27" i="4"/>
  <c r="H28" i="4"/>
  <c r="H29" i="4"/>
  <c r="H33" i="4"/>
  <c r="H34" i="4"/>
  <c r="H35" i="4"/>
  <c r="H21" i="4"/>
  <c r="G21" i="4"/>
  <c r="F35" i="4"/>
  <c r="F22" i="4" l="1"/>
  <c r="F23" i="4"/>
  <c r="F24" i="4"/>
  <c r="F25" i="4"/>
  <c r="F26" i="4"/>
  <c r="F27" i="4"/>
  <c r="F28" i="4"/>
  <c r="F29" i="4"/>
  <c r="F30" i="4"/>
  <c r="F31" i="4"/>
  <c r="F32" i="4"/>
  <c r="F33" i="4"/>
  <c r="F34" i="4"/>
  <c r="F36" i="4"/>
  <c r="F21" i="4"/>
  <c r="H26" i="7" l="1"/>
  <c r="I26" i="7"/>
  <c r="G26" i="7"/>
  <c r="F26" i="7"/>
  <c r="E26" i="7"/>
  <c r="H22" i="6"/>
  <c r="G22" i="6"/>
  <c r="F22" i="6"/>
  <c r="E22" i="6"/>
  <c r="I21" i="6"/>
  <c r="I22" i="6" s="1"/>
  <c r="I21" i="5" l="1"/>
  <c r="I22" i="5" s="1"/>
  <c r="H22" i="5"/>
  <c r="G22" i="5"/>
  <c r="F22" i="5"/>
  <c r="E22" i="5"/>
  <c r="I22" i="4"/>
  <c r="I31" i="4"/>
  <c r="I33" i="4"/>
  <c r="I34" i="4"/>
  <c r="I36" i="4"/>
  <c r="I32" i="4"/>
  <c r="I30" i="4"/>
  <c r="I29" i="4"/>
  <c r="I28" i="4"/>
  <c r="I27" i="4"/>
  <c r="I26" i="4"/>
  <c r="I25" i="4"/>
  <c r="I23" i="4"/>
  <c r="I22" i="3"/>
  <c r="I23" i="3"/>
  <c r="I24" i="3"/>
  <c r="I26" i="3"/>
  <c r="I27" i="3"/>
  <c r="I28" i="3"/>
  <c r="I29" i="3"/>
  <c r="I30" i="3"/>
  <c r="I31" i="3"/>
  <c r="I32" i="3"/>
  <c r="I33" i="3"/>
  <c r="I35" i="3"/>
  <c r="I37" i="3"/>
  <c r="G38" i="3"/>
  <c r="I21" i="4"/>
  <c r="F37" i="4"/>
  <c r="E37" i="4"/>
  <c r="H38" i="3"/>
  <c r="F38" i="3"/>
  <c r="I21" i="2"/>
  <c r="I22" i="2"/>
  <c r="I23" i="2"/>
  <c r="I24" i="2"/>
  <c r="I25" i="2"/>
  <c r="H26" i="2"/>
  <c r="G26" i="2"/>
  <c r="F26" i="2"/>
  <c r="E26" i="2"/>
  <c r="I26" i="2" l="1"/>
  <c r="H37" i="4"/>
  <c r="G37" i="4"/>
  <c r="I37" i="4"/>
</calcChain>
</file>

<file path=xl/sharedStrings.xml><?xml version="1.0" encoding="utf-8"?>
<sst xmlns="http://schemas.openxmlformats.org/spreadsheetml/2006/main" count="313" uniqueCount="79">
  <si>
    <t>Отчет об исполнении плана финансирования</t>
  </si>
  <si>
    <t>Функциональная группа</t>
  </si>
  <si>
    <t>КОД</t>
  </si>
  <si>
    <t>Администратор бюджетных программ</t>
  </si>
  <si>
    <t>по ОКПО</t>
  </si>
  <si>
    <t>Бюджетная программа</t>
  </si>
  <si>
    <t>Подпрограмма</t>
  </si>
  <si>
    <t>Государственное учреждение</t>
  </si>
  <si>
    <t>Периодичность:</t>
  </si>
  <si>
    <t>Единицы измерения:</t>
  </si>
  <si>
    <t>тенге</t>
  </si>
  <si>
    <t>Наименование специфики расходов</t>
  </si>
  <si>
    <t>Код специфики</t>
  </si>
  <si>
    <t>Уточненный план финансирования на год</t>
  </si>
  <si>
    <t>Уточненный план финансирования на отчетный период по</t>
  </si>
  <si>
    <t>Оплаченные обязательства</t>
  </si>
  <si>
    <t>Фактические расходы</t>
  </si>
  <si>
    <t>обязательствам</t>
  </si>
  <si>
    <t>платежам</t>
  </si>
  <si>
    <t>1</t>
  </si>
  <si>
    <t>2</t>
  </si>
  <si>
    <t>3</t>
  </si>
  <si>
    <t>4</t>
  </si>
  <si>
    <t>5</t>
  </si>
  <si>
    <t>6</t>
  </si>
  <si>
    <t>7</t>
  </si>
  <si>
    <t>Оплата труда</t>
  </si>
  <si>
    <t>111</t>
  </si>
  <si>
    <t>Компенсационные выплаты</t>
  </si>
  <si>
    <t>113</t>
  </si>
  <si>
    <t>Социальный налог</t>
  </si>
  <si>
    <t>121</t>
  </si>
  <si>
    <t>Социальные отчисления в Государственный фонд социального страхования</t>
  </si>
  <si>
    <t>122</t>
  </si>
  <si>
    <t>Взносы на обязательное страхование</t>
  </si>
  <si>
    <t>Отчисления на обязательное социальное медицинское страхование</t>
  </si>
  <si>
    <t>124</t>
  </si>
  <si>
    <t>Приобретение продуктов питания</t>
  </si>
  <si>
    <t>141</t>
  </si>
  <si>
    <t>Приобретение топлива, горючесмазочных материалов</t>
  </si>
  <si>
    <t>144</t>
  </si>
  <si>
    <t>Оплата коммунальных услуг</t>
  </si>
  <si>
    <t>151</t>
  </si>
  <si>
    <t>Оплата услуг связи</t>
  </si>
  <si>
    <t>152</t>
  </si>
  <si>
    <t>Оплата прочих услуг и работ</t>
  </si>
  <si>
    <t>159</t>
  </si>
  <si>
    <t>Командировки и служебные разъезды внутри страны</t>
  </si>
  <si>
    <t>161</t>
  </si>
  <si>
    <t>Прочие текущие затраты</t>
  </si>
  <si>
    <t>169</t>
  </si>
  <si>
    <t>Стипендии</t>
  </si>
  <si>
    <t>Всего</t>
  </si>
  <si>
    <t>Руководитель    _____________</t>
  </si>
  <si>
    <t>Главный бухгалтер    _____________</t>
  </si>
  <si>
    <t>Управления образования Акмолинской области</t>
  </si>
  <si>
    <t>Приобретение прочих запасов</t>
  </si>
  <si>
    <t>Приобретение лекарстенных средств и прочих изделий</t>
  </si>
  <si>
    <t>052 015</t>
  </si>
  <si>
    <t>067 015</t>
  </si>
  <si>
    <t>067 011</t>
  </si>
  <si>
    <t>на 1 декабря 2020 г.</t>
  </si>
  <si>
    <t>ежемесячная</t>
  </si>
  <si>
    <t>ГККП Индустриально-технический колледж , г.Степногорск при управлении образования Акмолинской области</t>
  </si>
  <si>
    <t>Материально техническое оснащение государственных предприятий Жас маман</t>
  </si>
  <si>
    <t>Крайнева Е.В.</t>
  </si>
  <si>
    <t>Канкенова А.М.</t>
  </si>
  <si>
    <t>Дата "01" декабря 2020г.</t>
  </si>
  <si>
    <t>Материально техническое оснащение государственных предприятий софинансирование по  Жас маман</t>
  </si>
  <si>
    <t xml:space="preserve">024 005 </t>
  </si>
  <si>
    <t>Текущий ремонт мягкой кровли здания учебных мастерских 1 корпуса ГККП "Индустриално-технический колледж,г.Степногорск" при управлении образования Акмолинской области</t>
  </si>
  <si>
    <t>Текущий ремонт мягкой кровли здания учебных мастерских 2 корпуса ГККП "Индустриално-технический колледж,г.Степногорск" при управлении образования Акмолинской области</t>
  </si>
  <si>
    <t>Текущий ремонт  учебного здания ГККП "Индустриално-технический колледж,г.Степногорск" при управлении образования Акмолинской области</t>
  </si>
  <si>
    <t>Текущий ремонт мягкой кровли общежития ГККП "Индустриално-технический колледж,г.Степногорск" при управлении образования Акмолинской области</t>
  </si>
  <si>
    <t>Текущий ремонт оконных блоков  корпуса №1 ГККП "Индустриално-технический колледж,г.Степногорск" при управлении образования Акмолинской области</t>
  </si>
  <si>
    <t>Трансферты физическим лицам</t>
  </si>
  <si>
    <t>052 011</t>
  </si>
  <si>
    <t>024 015, 024 011</t>
  </si>
  <si>
    <t xml:space="preserve">Командировки и служебные разъезды внутри страны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</si>
</sst>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</font>
    <font>
      <b/>
      <sz val="8"/>
      <name val="Arial"/>
    </font>
    <font>
      <b/>
      <sz val="9"/>
      <name val="Arial"/>
    </font>
    <font>
      <sz val="8"/>
      <name val="Arial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0" fillId="0" borderId="0" xfId="0" applyNumberFormat="1"/>
    <xf numFmtId="3" fontId="0" fillId="2" borderId="3" xfId="0" applyNumberForma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5"/>
  <sheetViews>
    <sheetView workbookViewId="0">
      <selection activeCell="D21" sqref="D21"/>
    </sheetView>
  </sheetViews>
  <sheetFormatPr defaultColWidth="10.5" defaultRowHeight="11.25" x14ac:dyDescent="0.2"/>
  <cols>
    <col min="1" max="1" width="10.5" style="1" customWidth="1"/>
    <col min="2" max="2" width="12.1640625" style="1" customWidth="1"/>
    <col min="3" max="3" width="15.83203125" style="1" customWidth="1"/>
    <col min="4" max="4" width="11.83203125" style="1" customWidth="1"/>
    <col min="5" max="5" width="21" style="1" customWidth="1"/>
    <col min="6" max="6" width="23.5" style="1" customWidth="1"/>
    <col min="7" max="7" width="24.33203125" style="1" customWidth="1"/>
    <col min="8" max="8" width="15.83203125" style="1" customWidth="1"/>
    <col min="9" max="9" width="23" style="1" customWidth="1"/>
  </cols>
  <sheetData>
    <row r="1" spans="1:9" ht="15.95" customHeight="1" x14ac:dyDescent="0.2"/>
    <row r="2" spans="1:9" ht="15.95" customHeight="1" x14ac:dyDescent="0.25">
      <c r="E2" s="2" t="s">
        <v>0</v>
      </c>
    </row>
    <row r="3" spans="1:9" ht="11.1" customHeight="1" x14ac:dyDescent="0.2"/>
    <row r="4" spans="1:9" ht="11.1" customHeight="1" x14ac:dyDescent="0.2"/>
    <row r="5" spans="1:9" ht="11.1" customHeight="1" x14ac:dyDescent="0.2"/>
    <row r="6" spans="1:9" ht="11.1" customHeight="1" x14ac:dyDescent="0.2">
      <c r="A6" s="1" t="s">
        <v>1</v>
      </c>
      <c r="I6" s="3" t="s">
        <v>2</v>
      </c>
    </row>
    <row r="7" spans="1:9" ht="11.1" customHeight="1" x14ac:dyDescent="0.2">
      <c r="A7" s="1" t="s">
        <v>3</v>
      </c>
      <c r="E7" s="27" t="s">
        <v>55</v>
      </c>
      <c r="F7" s="27"/>
      <c r="G7" s="27"/>
      <c r="H7" s="1" t="s">
        <v>4</v>
      </c>
      <c r="I7" s="3"/>
    </row>
    <row r="8" spans="1:9" ht="11.1" customHeight="1" x14ac:dyDescent="0.2">
      <c r="A8" s="1" t="s">
        <v>5</v>
      </c>
      <c r="H8" s="1" t="s">
        <v>4</v>
      </c>
      <c r="I8" s="4"/>
    </row>
    <row r="9" spans="1:9" ht="11.1" customHeight="1" x14ac:dyDescent="0.2">
      <c r="A9" s="1" t="s">
        <v>6</v>
      </c>
      <c r="E9" s="13" t="s">
        <v>58</v>
      </c>
      <c r="H9" s="1" t="s">
        <v>4</v>
      </c>
      <c r="I9" s="4"/>
    </row>
    <row r="10" spans="1:9" ht="22.5" customHeight="1" x14ac:dyDescent="0.2">
      <c r="A10" s="1" t="s">
        <v>7</v>
      </c>
      <c r="E10" s="28" t="s">
        <v>63</v>
      </c>
      <c r="F10" s="28"/>
      <c r="G10" s="28"/>
      <c r="H10" s="1" t="s">
        <v>4</v>
      </c>
      <c r="I10" s="4"/>
    </row>
    <row r="11" spans="1:9" ht="11.1" customHeight="1" x14ac:dyDescent="0.2"/>
    <row r="12" spans="1:9" ht="11.1" customHeight="1" x14ac:dyDescent="0.2">
      <c r="B12" s="7" t="s">
        <v>61</v>
      </c>
    </row>
    <row r="13" spans="1:9" ht="11.1" customHeight="1" x14ac:dyDescent="0.2">
      <c r="A13" s="1" t="s">
        <v>8</v>
      </c>
      <c r="C13" s="1" t="s">
        <v>62</v>
      </c>
    </row>
    <row r="14" spans="1:9" ht="11.1" customHeight="1" x14ac:dyDescent="0.2">
      <c r="A14" s="1" t="s">
        <v>9</v>
      </c>
      <c r="C14" s="1" t="s">
        <v>10</v>
      </c>
    </row>
    <row r="15" spans="1:9" ht="11.1" customHeight="1" x14ac:dyDescent="0.2"/>
    <row r="16" spans="1:9" ht="11.1" customHeight="1" x14ac:dyDescent="0.2"/>
    <row r="17" spans="1:11" ht="11.1" customHeight="1" x14ac:dyDescent="0.2">
      <c r="A17" s="29" t="s">
        <v>11</v>
      </c>
      <c r="B17" s="29"/>
      <c r="C17" s="30"/>
      <c r="D17" s="24" t="s">
        <v>12</v>
      </c>
      <c r="E17" s="24" t="s">
        <v>13</v>
      </c>
      <c r="F17" s="24" t="s">
        <v>14</v>
      </c>
      <c r="G17" s="24"/>
      <c r="H17" s="24" t="s">
        <v>15</v>
      </c>
      <c r="I17" s="24" t="s">
        <v>16</v>
      </c>
    </row>
    <row r="18" spans="1:11" ht="11.1" customHeight="1" x14ac:dyDescent="0.2">
      <c r="A18" s="31"/>
      <c r="B18" s="32"/>
      <c r="C18" s="33"/>
      <c r="D18" s="24"/>
      <c r="E18" s="24"/>
      <c r="F18" s="24"/>
      <c r="G18" s="24"/>
      <c r="H18" s="24"/>
      <c r="I18" s="24"/>
    </row>
    <row r="19" spans="1:11" ht="11.1" customHeight="1" x14ac:dyDescent="0.2">
      <c r="A19" s="34"/>
      <c r="B19" s="35"/>
      <c r="C19" s="35"/>
      <c r="D19" s="24"/>
      <c r="E19" s="24"/>
      <c r="F19" s="9" t="s">
        <v>17</v>
      </c>
      <c r="G19" s="10" t="s">
        <v>18</v>
      </c>
      <c r="H19" s="24"/>
      <c r="I19" s="24"/>
    </row>
    <row r="20" spans="1:11" s="5" customFormat="1" ht="11.1" customHeight="1" x14ac:dyDescent="0.2">
      <c r="A20" s="25" t="s">
        <v>19</v>
      </c>
      <c r="B20" s="25"/>
      <c r="C20" s="26"/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25</v>
      </c>
    </row>
    <row r="21" spans="1:11" ht="11.1" customHeight="1" x14ac:dyDescent="0.2">
      <c r="A21" s="20" t="s">
        <v>26</v>
      </c>
      <c r="B21" s="20"/>
      <c r="C21" s="21"/>
      <c r="D21" s="11" t="s">
        <v>27</v>
      </c>
      <c r="E21" s="12">
        <v>33545000</v>
      </c>
      <c r="F21" s="12">
        <f>E21</f>
        <v>33545000</v>
      </c>
      <c r="G21" s="12">
        <f>F21-2787000</f>
        <v>30758000</v>
      </c>
      <c r="H21" s="12">
        <f>G21</f>
        <v>30758000</v>
      </c>
      <c r="I21" s="12">
        <f>H21</f>
        <v>30758000</v>
      </c>
      <c r="K21" s="38"/>
    </row>
    <row r="22" spans="1:11" ht="11.1" customHeight="1" x14ac:dyDescent="0.2">
      <c r="A22" s="20" t="s">
        <v>28</v>
      </c>
      <c r="B22" s="20"/>
      <c r="C22" s="21"/>
      <c r="D22" s="11" t="s">
        <v>29</v>
      </c>
      <c r="E22" s="12">
        <v>2000000</v>
      </c>
      <c r="F22" s="12">
        <f t="shared" ref="F22:F36" si="0">E22</f>
        <v>2000000</v>
      </c>
      <c r="G22" s="12">
        <v>2000000</v>
      </c>
      <c r="H22" s="12">
        <f t="shared" ref="H22:H36" si="1">G22</f>
        <v>2000000</v>
      </c>
      <c r="I22" s="12">
        <f t="shared" ref="I22:I36" si="2">H22</f>
        <v>2000000</v>
      </c>
      <c r="K22" s="38"/>
    </row>
    <row r="23" spans="1:11" ht="11.1" customHeight="1" x14ac:dyDescent="0.2">
      <c r="A23" s="20" t="s">
        <v>30</v>
      </c>
      <c r="B23" s="20"/>
      <c r="C23" s="21"/>
      <c r="D23" s="11" t="s">
        <v>31</v>
      </c>
      <c r="E23" s="12">
        <v>1812000</v>
      </c>
      <c r="F23" s="12">
        <f t="shared" si="0"/>
        <v>1812000</v>
      </c>
      <c r="G23" s="12">
        <f>F23-150000</f>
        <v>1662000</v>
      </c>
      <c r="H23" s="12">
        <f t="shared" si="1"/>
        <v>1662000</v>
      </c>
      <c r="I23" s="12">
        <f t="shared" si="2"/>
        <v>1662000</v>
      </c>
      <c r="K23" s="38"/>
    </row>
    <row r="24" spans="1:11" ht="33" customHeight="1" x14ac:dyDescent="0.2">
      <c r="A24" s="20" t="s">
        <v>32</v>
      </c>
      <c r="B24" s="20"/>
      <c r="C24" s="21"/>
      <c r="D24" s="11" t="s">
        <v>33</v>
      </c>
      <c r="E24" s="12">
        <v>1056000</v>
      </c>
      <c r="F24" s="12">
        <f t="shared" si="0"/>
        <v>1056000</v>
      </c>
      <c r="G24" s="12">
        <f>F24-90000</f>
        <v>966000</v>
      </c>
      <c r="H24" s="12">
        <f t="shared" si="1"/>
        <v>966000</v>
      </c>
      <c r="I24" s="12">
        <f>H24</f>
        <v>966000</v>
      </c>
      <c r="K24" s="38"/>
    </row>
    <row r="25" spans="1:11" ht="21.95" customHeight="1" x14ac:dyDescent="0.2">
      <c r="A25" s="20" t="s">
        <v>35</v>
      </c>
      <c r="B25" s="20"/>
      <c r="C25" s="21"/>
      <c r="D25" s="11" t="s">
        <v>36</v>
      </c>
      <c r="E25" s="12">
        <v>671000</v>
      </c>
      <c r="F25" s="12">
        <f t="shared" si="0"/>
        <v>671000</v>
      </c>
      <c r="G25" s="12">
        <f>F25-55000</f>
        <v>616000</v>
      </c>
      <c r="H25" s="12">
        <f t="shared" si="1"/>
        <v>616000</v>
      </c>
      <c r="I25" s="12">
        <f t="shared" si="2"/>
        <v>616000</v>
      </c>
      <c r="K25" s="38"/>
    </row>
    <row r="26" spans="1:11" ht="11.1" customHeight="1" x14ac:dyDescent="0.2">
      <c r="A26" s="20" t="s">
        <v>37</v>
      </c>
      <c r="B26" s="20"/>
      <c r="C26" s="21"/>
      <c r="D26" s="11" t="s">
        <v>38</v>
      </c>
      <c r="E26" s="12">
        <v>17931700</v>
      </c>
      <c r="F26" s="12">
        <f t="shared" si="0"/>
        <v>17931700</v>
      </c>
      <c r="G26" s="12">
        <f>F26-2276700</f>
        <v>15655000</v>
      </c>
      <c r="H26" s="12">
        <f t="shared" si="1"/>
        <v>15655000</v>
      </c>
      <c r="I26" s="12">
        <f t="shared" si="2"/>
        <v>15655000</v>
      </c>
      <c r="K26" s="38"/>
    </row>
    <row r="27" spans="1:11" ht="11.1" customHeight="1" x14ac:dyDescent="0.2">
      <c r="A27" s="20" t="s">
        <v>57</v>
      </c>
      <c r="B27" s="20"/>
      <c r="C27" s="21"/>
      <c r="D27" s="11">
        <v>142</v>
      </c>
      <c r="E27" s="12">
        <v>0</v>
      </c>
      <c r="F27" s="12">
        <f t="shared" si="0"/>
        <v>0</v>
      </c>
      <c r="G27" s="12">
        <v>0</v>
      </c>
      <c r="H27" s="12">
        <f t="shared" si="1"/>
        <v>0</v>
      </c>
      <c r="I27" s="12">
        <f t="shared" si="2"/>
        <v>0</v>
      </c>
      <c r="K27" s="38"/>
    </row>
    <row r="28" spans="1:11" ht="21.95" customHeight="1" x14ac:dyDescent="0.2">
      <c r="A28" s="20" t="s">
        <v>39</v>
      </c>
      <c r="B28" s="20"/>
      <c r="C28" s="21"/>
      <c r="D28" s="11" t="s">
        <v>40</v>
      </c>
      <c r="E28" s="12">
        <v>0</v>
      </c>
      <c r="F28" s="12">
        <f t="shared" si="0"/>
        <v>0</v>
      </c>
      <c r="G28" s="12">
        <v>0</v>
      </c>
      <c r="H28" s="12">
        <f t="shared" si="1"/>
        <v>0</v>
      </c>
      <c r="I28" s="12">
        <f t="shared" si="2"/>
        <v>0</v>
      </c>
      <c r="K28" s="38"/>
    </row>
    <row r="29" spans="1:11" ht="21.95" customHeight="1" x14ac:dyDescent="0.2">
      <c r="A29" s="21" t="s">
        <v>56</v>
      </c>
      <c r="B29" s="22"/>
      <c r="C29" s="23"/>
      <c r="D29" s="11">
        <v>149</v>
      </c>
      <c r="E29" s="12">
        <v>11769000</v>
      </c>
      <c r="F29" s="12">
        <f t="shared" si="0"/>
        <v>11769000</v>
      </c>
      <c r="G29" s="12">
        <f>F29-1200000</f>
        <v>10569000</v>
      </c>
      <c r="H29" s="12">
        <f t="shared" si="1"/>
        <v>10569000</v>
      </c>
      <c r="I29" s="12">
        <f t="shared" si="2"/>
        <v>10569000</v>
      </c>
      <c r="K29" s="38"/>
    </row>
    <row r="30" spans="1:11" ht="11.1" customHeight="1" x14ac:dyDescent="0.2">
      <c r="A30" s="20" t="s">
        <v>41</v>
      </c>
      <c r="B30" s="20"/>
      <c r="C30" s="21"/>
      <c r="D30" s="11" t="s">
        <v>42</v>
      </c>
      <c r="E30" s="12">
        <v>7960700</v>
      </c>
      <c r="F30" s="12">
        <f t="shared" si="0"/>
        <v>7960700</v>
      </c>
      <c r="G30" s="12">
        <f>F30-1782700</f>
        <v>6178000</v>
      </c>
      <c r="H30" s="12">
        <f t="shared" si="1"/>
        <v>6178000</v>
      </c>
      <c r="I30" s="12">
        <f t="shared" si="2"/>
        <v>6178000</v>
      </c>
      <c r="K30" s="38"/>
    </row>
    <row r="31" spans="1:11" ht="11.1" customHeight="1" x14ac:dyDescent="0.2">
      <c r="A31" s="20" t="s">
        <v>43</v>
      </c>
      <c r="B31" s="20"/>
      <c r="C31" s="21"/>
      <c r="D31" s="11" t="s">
        <v>44</v>
      </c>
      <c r="E31" s="12">
        <v>0</v>
      </c>
      <c r="F31" s="12">
        <f t="shared" si="0"/>
        <v>0</v>
      </c>
      <c r="G31" s="12">
        <v>0</v>
      </c>
      <c r="H31" s="12">
        <f t="shared" si="1"/>
        <v>0</v>
      </c>
      <c r="I31" s="12">
        <f t="shared" si="2"/>
        <v>0</v>
      </c>
      <c r="K31" s="38"/>
    </row>
    <row r="32" spans="1:11" ht="11.1" customHeight="1" x14ac:dyDescent="0.2">
      <c r="A32" s="20" t="s">
        <v>45</v>
      </c>
      <c r="B32" s="20"/>
      <c r="C32" s="21"/>
      <c r="D32" s="11" t="s">
        <v>46</v>
      </c>
      <c r="E32" s="12">
        <v>80000</v>
      </c>
      <c r="F32" s="12">
        <f t="shared" si="0"/>
        <v>80000</v>
      </c>
      <c r="G32" s="12">
        <f>F32-20000</f>
        <v>60000</v>
      </c>
      <c r="H32" s="12">
        <f t="shared" si="1"/>
        <v>60000</v>
      </c>
      <c r="I32" s="12">
        <f t="shared" si="2"/>
        <v>60000</v>
      </c>
      <c r="K32" s="38"/>
    </row>
    <row r="33" spans="1:11" ht="21.95" customHeight="1" x14ac:dyDescent="0.2">
      <c r="A33" s="20" t="s">
        <v>47</v>
      </c>
      <c r="B33" s="20"/>
      <c r="C33" s="21"/>
      <c r="D33" s="11" t="s">
        <v>48</v>
      </c>
      <c r="E33" s="12">
        <v>0</v>
      </c>
      <c r="F33" s="12">
        <f t="shared" si="0"/>
        <v>0</v>
      </c>
      <c r="G33" s="12">
        <v>0</v>
      </c>
      <c r="H33" s="12">
        <f t="shared" si="1"/>
        <v>0</v>
      </c>
      <c r="I33" s="12">
        <f t="shared" si="2"/>
        <v>0</v>
      </c>
      <c r="K33" s="38"/>
    </row>
    <row r="34" spans="1:11" ht="11.1" customHeight="1" x14ac:dyDescent="0.2">
      <c r="A34" s="20" t="s">
        <v>49</v>
      </c>
      <c r="B34" s="20"/>
      <c r="C34" s="21"/>
      <c r="D34" s="11" t="s">
        <v>50</v>
      </c>
      <c r="E34" s="12">
        <v>689000</v>
      </c>
      <c r="F34" s="12">
        <f t="shared" si="0"/>
        <v>689000</v>
      </c>
      <c r="G34" s="12">
        <v>689000</v>
      </c>
      <c r="H34" s="12">
        <f t="shared" si="1"/>
        <v>689000</v>
      </c>
      <c r="I34" s="12">
        <f t="shared" si="2"/>
        <v>689000</v>
      </c>
      <c r="K34" s="38"/>
    </row>
    <row r="35" spans="1:11" ht="11.1" customHeight="1" x14ac:dyDescent="0.2">
      <c r="A35" s="20" t="s">
        <v>75</v>
      </c>
      <c r="B35" s="20"/>
      <c r="C35" s="21"/>
      <c r="D35" s="11">
        <v>322</v>
      </c>
      <c r="E35" s="12">
        <v>524000</v>
      </c>
      <c r="F35" s="12">
        <f t="shared" si="0"/>
        <v>524000</v>
      </c>
      <c r="G35" s="12">
        <v>524000</v>
      </c>
      <c r="H35" s="12">
        <f t="shared" si="1"/>
        <v>524000</v>
      </c>
      <c r="I35" s="12">
        <f t="shared" si="2"/>
        <v>524000</v>
      </c>
      <c r="K35" s="38"/>
    </row>
    <row r="36" spans="1:11" ht="11.1" customHeight="1" x14ac:dyDescent="0.2">
      <c r="A36" s="20" t="s">
        <v>51</v>
      </c>
      <c r="B36" s="20"/>
      <c r="C36" s="21"/>
      <c r="D36" s="11">
        <v>324</v>
      </c>
      <c r="E36" s="12">
        <v>47690300</v>
      </c>
      <c r="F36" s="12">
        <f t="shared" si="0"/>
        <v>47690300</v>
      </c>
      <c r="G36" s="12">
        <f>F36-7990300</f>
        <v>39700000</v>
      </c>
      <c r="H36" s="12">
        <f t="shared" si="1"/>
        <v>39700000</v>
      </c>
      <c r="I36" s="12">
        <f t="shared" si="2"/>
        <v>39700000</v>
      </c>
      <c r="K36" s="38"/>
    </row>
    <row r="37" spans="1:11" ht="12" customHeight="1" x14ac:dyDescent="0.2">
      <c r="A37" s="18" t="s">
        <v>52</v>
      </c>
      <c r="B37" s="18"/>
      <c r="C37" s="18"/>
      <c r="D37" s="19"/>
      <c r="E37" s="8">
        <f>SUM(E21:E36)</f>
        <v>125728700</v>
      </c>
      <c r="F37" s="8">
        <f>SUM(F21:F36)</f>
        <v>125728700</v>
      </c>
      <c r="G37" s="8">
        <f>SUM(G21:G36)</f>
        <v>109377000</v>
      </c>
      <c r="H37" s="8">
        <f>SUM(H21:H36)</f>
        <v>109377000</v>
      </c>
      <c r="I37" s="8">
        <f>SUM(I21:I36)</f>
        <v>109377000</v>
      </c>
    </row>
    <row r="38" spans="1:11" ht="11.1" customHeight="1" x14ac:dyDescent="0.2"/>
    <row r="39" spans="1:11" s="6" customFormat="1" ht="11.1" customHeight="1" x14ac:dyDescent="0.2">
      <c r="A39" s="6" t="s">
        <v>53</v>
      </c>
      <c r="D39" s="15" t="s">
        <v>65</v>
      </c>
    </row>
    <row r="40" spans="1:11" s="6" customFormat="1" ht="11.1" customHeight="1" x14ac:dyDescent="0.2"/>
    <row r="41" spans="1:11" s="6" customFormat="1" ht="11.1" customHeight="1" x14ac:dyDescent="0.2"/>
    <row r="42" spans="1:11" s="6" customFormat="1" ht="11.1" customHeight="1" x14ac:dyDescent="0.2">
      <c r="A42" s="6" t="s">
        <v>54</v>
      </c>
      <c r="D42" s="15" t="s">
        <v>66</v>
      </c>
    </row>
    <row r="43" spans="1:11" s="6" customFormat="1" ht="11.1" customHeight="1" x14ac:dyDescent="0.2"/>
    <row r="44" spans="1:11" s="6" customFormat="1" ht="11.1" customHeight="1" x14ac:dyDescent="0.2"/>
    <row r="45" spans="1:11" s="6" customFormat="1" ht="11.1" customHeight="1" x14ac:dyDescent="0.2">
      <c r="A45" s="15" t="s">
        <v>67</v>
      </c>
    </row>
  </sheetData>
  <mergeCells count="26">
    <mergeCell ref="A26:C26"/>
    <mergeCell ref="I17:I19"/>
    <mergeCell ref="A20:C20"/>
    <mergeCell ref="A21:C21"/>
    <mergeCell ref="E7:G7"/>
    <mergeCell ref="E10:G10"/>
    <mergeCell ref="A17:C19"/>
    <mergeCell ref="D17:D19"/>
    <mergeCell ref="E17:E19"/>
    <mergeCell ref="F17:G18"/>
    <mergeCell ref="A22:C22"/>
    <mergeCell ref="A23:C23"/>
    <mergeCell ref="A24:C24"/>
    <mergeCell ref="H17:H19"/>
    <mergeCell ref="A25:C25"/>
    <mergeCell ref="A37:D37"/>
    <mergeCell ref="A33:C33"/>
    <mergeCell ref="A34:C34"/>
    <mergeCell ref="A36:C36"/>
    <mergeCell ref="A27:C27"/>
    <mergeCell ref="A28:C28"/>
    <mergeCell ref="A29:C29"/>
    <mergeCell ref="A30:C30"/>
    <mergeCell ref="A31:C31"/>
    <mergeCell ref="A32:C32"/>
    <mergeCell ref="A35:C35"/>
  </mergeCells>
  <phoneticPr fontId="0" type="noConversion"/>
  <pageMargins left="0.4" right="0.75" top="0.28000000000000003" bottom="0.45" header="0.14000000000000001" footer="0.1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4"/>
  <sheetViews>
    <sheetView topLeftCell="A4" workbookViewId="0">
      <selection activeCell="E10" sqref="E10:G10"/>
    </sheetView>
  </sheetViews>
  <sheetFormatPr defaultColWidth="10.5" defaultRowHeight="11.25" x14ac:dyDescent="0.2"/>
  <cols>
    <col min="1" max="1" width="10.5" style="1" customWidth="1"/>
    <col min="2" max="2" width="12.1640625" style="1" customWidth="1"/>
    <col min="3" max="3" width="15.83203125" style="1" customWidth="1"/>
    <col min="4" max="4" width="11.83203125" style="1" customWidth="1"/>
    <col min="5" max="5" width="21" style="1" customWidth="1"/>
    <col min="6" max="6" width="23.5" style="1" customWidth="1"/>
    <col min="7" max="7" width="24.33203125" style="1" customWidth="1"/>
    <col min="8" max="8" width="15.83203125" style="1" customWidth="1"/>
    <col min="9" max="9" width="23" style="1" customWidth="1"/>
  </cols>
  <sheetData>
    <row r="1" spans="1:9" ht="15.95" customHeight="1" x14ac:dyDescent="0.2"/>
    <row r="2" spans="1:9" ht="15.95" customHeight="1" x14ac:dyDescent="0.25">
      <c r="E2" s="2" t="s">
        <v>0</v>
      </c>
    </row>
    <row r="3" spans="1:9" ht="11.1" customHeight="1" x14ac:dyDescent="0.2"/>
    <row r="4" spans="1:9" ht="11.1" customHeight="1" x14ac:dyDescent="0.2"/>
    <row r="5" spans="1:9" ht="11.1" customHeight="1" x14ac:dyDescent="0.2"/>
    <row r="6" spans="1:9" ht="11.1" customHeight="1" x14ac:dyDescent="0.2">
      <c r="A6" s="1" t="s">
        <v>1</v>
      </c>
      <c r="I6" s="3" t="s">
        <v>2</v>
      </c>
    </row>
    <row r="7" spans="1:9" ht="11.1" customHeight="1" x14ac:dyDescent="0.2">
      <c r="A7" s="1" t="s">
        <v>3</v>
      </c>
      <c r="E7" s="27" t="s">
        <v>55</v>
      </c>
      <c r="F7" s="27"/>
      <c r="G7" s="27"/>
      <c r="H7" s="1" t="s">
        <v>4</v>
      </c>
      <c r="I7" s="3"/>
    </row>
    <row r="8" spans="1:9" ht="11.1" customHeight="1" x14ac:dyDescent="0.2">
      <c r="A8" s="1" t="s">
        <v>5</v>
      </c>
      <c r="H8" s="1" t="s">
        <v>4</v>
      </c>
      <c r="I8" s="4"/>
    </row>
    <row r="9" spans="1:9" ht="11.1" customHeight="1" x14ac:dyDescent="0.2">
      <c r="A9" s="1" t="s">
        <v>6</v>
      </c>
      <c r="E9" s="13" t="s">
        <v>76</v>
      </c>
      <c r="H9" s="1" t="s">
        <v>4</v>
      </c>
      <c r="I9" s="4"/>
    </row>
    <row r="10" spans="1:9" ht="22.5" customHeight="1" x14ac:dyDescent="0.2">
      <c r="A10" s="1" t="s">
        <v>7</v>
      </c>
      <c r="E10" s="28" t="s">
        <v>63</v>
      </c>
      <c r="F10" s="28"/>
      <c r="G10" s="28"/>
      <c r="H10" s="1" t="s">
        <v>4</v>
      </c>
      <c r="I10" s="4"/>
    </row>
    <row r="11" spans="1:9" ht="11.1" customHeight="1" x14ac:dyDescent="0.2"/>
    <row r="12" spans="1:9" ht="11.1" customHeight="1" x14ac:dyDescent="0.2">
      <c r="B12" s="7" t="s">
        <v>61</v>
      </c>
    </row>
    <row r="13" spans="1:9" ht="11.1" customHeight="1" x14ac:dyDescent="0.2">
      <c r="A13" s="1" t="s">
        <v>8</v>
      </c>
      <c r="C13" s="1" t="s">
        <v>62</v>
      </c>
    </row>
    <row r="14" spans="1:9" ht="11.1" customHeight="1" x14ac:dyDescent="0.2">
      <c r="A14" s="1" t="s">
        <v>9</v>
      </c>
      <c r="C14" s="1" t="s">
        <v>10</v>
      </c>
    </row>
    <row r="15" spans="1:9" ht="11.1" customHeight="1" x14ac:dyDescent="0.2"/>
    <row r="16" spans="1:9" ht="11.1" customHeight="1" x14ac:dyDescent="0.2"/>
    <row r="17" spans="1:10" ht="11.1" customHeight="1" x14ac:dyDescent="0.2">
      <c r="A17" s="29" t="s">
        <v>11</v>
      </c>
      <c r="B17" s="29"/>
      <c r="C17" s="30"/>
      <c r="D17" s="24" t="s">
        <v>12</v>
      </c>
      <c r="E17" s="24" t="s">
        <v>13</v>
      </c>
      <c r="F17" s="24" t="s">
        <v>14</v>
      </c>
      <c r="G17" s="24"/>
      <c r="H17" s="24" t="s">
        <v>15</v>
      </c>
      <c r="I17" s="24" t="s">
        <v>16</v>
      </c>
    </row>
    <row r="18" spans="1:10" ht="11.1" customHeight="1" x14ac:dyDescent="0.2">
      <c r="A18" s="31"/>
      <c r="B18" s="32"/>
      <c r="C18" s="33"/>
      <c r="D18" s="24"/>
      <c r="E18" s="24"/>
      <c r="F18" s="24"/>
      <c r="G18" s="24"/>
      <c r="H18" s="24"/>
      <c r="I18" s="24"/>
    </row>
    <row r="19" spans="1:10" ht="11.1" customHeight="1" x14ac:dyDescent="0.2">
      <c r="A19" s="34"/>
      <c r="B19" s="35"/>
      <c r="C19" s="35"/>
      <c r="D19" s="24"/>
      <c r="E19" s="24"/>
      <c r="F19" s="9" t="s">
        <v>17</v>
      </c>
      <c r="G19" s="10" t="s">
        <v>18</v>
      </c>
      <c r="H19" s="24"/>
      <c r="I19" s="24"/>
    </row>
    <row r="20" spans="1:10" s="5" customFormat="1" ht="11.1" customHeight="1" x14ac:dyDescent="0.2">
      <c r="A20" s="25" t="s">
        <v>19</v>
      </c>
      <c r="B20" s="25"/>
      <c r="C20" s="26"/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25</v>
      </c>
    </row>
    <row r="21" spans="1:10" ht="11.1" customHeight="1" x14ac:dyDescent="0.2">
      <c r="A21" s="20" t="s">
        <v>26</v>
      </c>
      <c r="B21" s="20"/>
      <c r="C21" s="21"/>
      <c r="D21" s="11" t="s">
        <v>27</v>
      </c>
      <c r="E21" s="12">
        <v>9697900</v>
      </c>
      <c r="F21" s="12">
        <f>E21</f>
        <v>9697900</v>
      </c>
      <c r="G21" s="12">
        <f>E21-1066700</f>
        <v>8631200</v>
      </c>
      <c r="H21" s="12">
        <f>G21</f>
        <v>8631200</v>
      </c>
      <c r="I21" s="12">
        <f>H21</f>
        <v>8631200</v>
      </c>
      <c r="J21" s="38"/>
    </row>
    <row r="22" spans="1:10" ht="11.1" customHeight="1" x14ac:dyDescent="0.2">
      <c r="A22" s="20" t="s">
        <v>28</v>
      </c>
      <c r="B22" s="20"/>
      <c r="C22" s="21"/>
      <c r="D22" s="11" t="s">
        <v>29</v>
      </c>
      <c r="E22" s="12">
        <v>671000</v>
      </c>
      <c r="F22" s="12">
        <f t="shared" ref="F22:F25" si="0">E22</f>
        <v>671000</v>
      </c>
      <c r="G22" s="12">
        <v>671000</v>
      </c>
      <c r="H22" s="12">
        <f t="shared" ref="H22:H25" si="1">G22</f>
        <v>671000</v>
      </c>
      <c r="I22" s="12">
        <f>H22</f>
        <v>671000</v>
      </c>
      <c r="J22" s="38"/>
    </row>
    <row r="23" spans="1:10" ht="11.1" customHeight="1" x14ac:dyDescent="0.2">
      <c r="A23" s="20" t="s">
        <v>30</v>
      </c>
      <c r="B23" s="20"/>
      <c r="C23" s="21"/>
      <c r="D23" s="11" t="s">
        <v>31</v>
      </c>
      <c r="E23" s="12">
        <v>526700</v>
      </c>
      <c r="F23" s="12">
        <f t="shared" si="0"/>
        <v>526700</v>
      </c>
      <c r="G23" s="12">
        <f>E23-57600</f>
        <v>469100</v>
      </c>
      <c r="H23" s="12">
        <f t="shared" si="1"/>
        <v>469100</v>
      </c>
      <c r="I23" s="12">
        <f>H23</f>
        <v>469100</v>
      </c>
      <c r="J23" s="38"/>
    </row>
    <row r="24" spans="1:10" ht="33" customHeight="1" x14ac:dyDescent="0.2">
      <c r="A24" s="20" t="s">
        <v>32</v>
      </c>
      <c r="B24" s="20"/>
      <c r="C24" s="21"/>
      <c r="D24" s="11" t="s">
        <v>33</v>
      </c>
      <c r="E24" s="12">
        <v>303900</v>
      </c>
      <c r="F24" s="12">
        <f t="shared" si="0"/>
        <v>303900</v>
      </c>
      <c r="G24" s="12">
        <f>E24-33600</f>
        <v>270300</v>
      </c>
      <c r="H24" s="12">
        <f t="shared" si="1"/>
        <v>270300</v>
      </c>
      <c r="I24" s="12">
        <f>H24</f>
        <v>270300</v>
      </c>
      <c r="J24" s="38"/>
    </row>
    <row r="25" spans="1:10" ht="21.95" customHeight="1" x14ac:dyDescent="0.2">
      <c r="A25" s="20" t="s">
        <v>35</v>
      </c>
      <c r="B25" s="20"/>
      <c r="C25" s="21"/>
      <c r="D25" s="11" t="s">
        <v>36</v>
      </c>
      <c r="E25" s="12">
        <v>195400</v>
      </c>
      <c r="F25" s="12">
        <f t="shared" si="0"/>
        <v>195400</v>
      </c>
      <c r="G25" s="12">
        <f>E25-21300</f>
        <v>174100</v>
      </c>
      <c r="H25" s="12">
        <f t="shared" si="1"/>
        <v>174100</v>
      </c>
      <c r="I25" s="12">
        <f>H25</f>
        <v>174100</v>
      </c>
      <c r="J25" s="38"/>
    </row>
    <row r="26" spans="1:10" ht="12" customHeight="1" x14ac:dyDescent="0.2">
      <c r="A26" s="18" t="s">
        <v>52</v>
      </c>
      <c r="B26" s="18"/>
      <c r="C26" s="18"/>
      <c r="D26" s="19"/>
      <c r="E26" s="8">
        <f>SUM(E21:E25)</f>
        <v>11394900</v>
      </c>
      <c r="F26" s="8">
        <f>SUM(F21:F25)</f>
        <v>11394900</v>
      </c>
      <c r="G26" s="8">
        <f>SUM(G21:G25)</f>
        <v>10215700</v>
      </c>
      <c r="H26" s="8">
        <f>SUM(H21:H25)</f>
        <v>10215700</v>
      </c>
      <c r="I26" s="8">
        <f>SUM(I21:I25)</f>
        <v>10215700</v>
      </c>
    </row>
    <row r="27" spans="1:10" ht="11.1" customHeight="1" x14ac:dyDescent="0.2"/>
    <row r="28" spans="1:10" s="6" customFormat="1" ht="11.1" customHeight="1" x14ac:dyDescent="0.2">
      <c r="A28" s="6" t="s">
        <v>53</v>
      </c>
      <c r="D28" s="15" t="s">
        <v>65</v>
      </c>
    </row>
    <row r="29" spans="1:10" s="6" customFormat="1" ht="11.1" customHeight="1" x14ac:dyDescent="0.2"/>
    <row r="30" spans="1:10" s="6" customFormat="1" ht="11.1" customHeight="1" x14ac:dyDescent="0.2"/>
    <row r="31" spans="1:10" s="6" customFormat="1" ht="11.1" customHeight="1" x14ac:dyDescent="0.2">
      <c r="A31" s="6" t="s">
        <v>54</v>
      </c>
      <c r="D31" s="15" t="s">
        <v>66</v>
      </c>
    </row>
    <row r="32" spans="1:10" s="6" customFormat="1" ht="11.1" customHeight="1" x14ac:dyDescent="0.2"/>
    <row r="33" spans="1:1" s="6" customFormat="1" ht="11.1" customHeight="1" x14ac:dyDescent="0.2"/>
    <row r="34" spans="1:1" s="6" customFormat="1" ht="11.1" customHeight="1" x14ac:dyDescent="0.2">
      <c r="A34" s="15" t="s">
        <v>67</v>
      </c>
    </row>
  </sheetData>
  <mergeCells count="15">
    <mergeCell ref="I17:I19"/>
    <mergeCell ref="A20:C20"/>
    <mergeCell ref="A21:C21"/>
    <mergeCell ref="E7:G7"/>
    <mergeCell ref="E10:G10"/>
    <mergeCell ref="A17:C19"/>
    <mergeCell ref="D17:D19"/>
    <mergeCell ref="E17:E19"/>
    <mergeCell ref="F17:G18"/>
    <mergeCell ref="H17:H19"/>
    <mergeCell ref="A26:D26"/>
    <mergeCell ref="A25:C25"/>
    <mergeCell ref="A22:C22"/>
    <mergeCell ref="A23:C23"/>
    <mergeCell ref="A24:C2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6"/>
  <sheetViews>
    <sheetView topLeftCell="A6" workbookViewId="0">
      <selection activeCell="L34" sqref="L34"/>
    </sheetView>
  </sheetViews>
  <sheetFormatPr defaultColWidth="10.5" defaultRowHeight="11.25" x14ac:dyDescent="0.2"/>
  <cols>
    <col min="1" max="1" width="10.5" style="1" customWidth="1"/>
    <col min="2" max="2" width="12.1640625" style="1" customWidth="1"/>
    <col min="3" max="3" width="15.83203125" style="1" customWidth="1"/>
    <col min="4" max="4" width="11.83203125" style="1" customWidth="1"/>
    <col min="5" max="5" width="21" style="1" customWidth="1"/>
    <col min="6" max="6" width="23.5" style="1" customWidth="1"/>
    <col min="7" max="7" width="24.33203125" style="1" customWidth="1"/>
    <col min="8" max="8" width="15.83203125" style="1" customWidth="1"/>
    <col min="9" max="9" width="23" style="1" customWidth="1"/>
    <col min="11" max="11" width="13" customWidth="1"/>
  </cols>
  <sheetData>
    <row r="1" spans="1:9" ht="15.95" customHeight="1" x14ac:dyDescent="0.2"/>
    <row r="2" spans="1:9" ht="15.95" customHeight="1" x14ac:dyDescent="0.25">
      <c r="E2" s="2" t="s">
        <v>0</v>
      </c>
    </row>
    <row r="3" spans="1:9" ht="11.1" customHeight="1" x14ac:dyDescent="0.2"/>
    <row r="4" spans="1:9" ht="11.1" customHeight="1" x14ac:dyDescent="0.2"/>
    <row r="5" spans="1:9" ht="11.1" customHeight="1" x14ac:dyDescent="0.2"/>
    <row r="6" spans="1:9" ht="11.1" customHeight="1" x14ac:dyDescent="0.2">
      <c r="A6" s="1" t="s">
        <v>1</v>
      </c>
      <c r="I6" s="3" t="s">
        <v>2</v>
      </c>
    </row>
    <row r="7" spans="1:9" ht="11.1" customHeight="1" x14ac:dyDescent="0.2">
      <c r="A7" s="1" t="s">
        <v>3</v>
      </c>
      <c r="E7" s="27" t="s">
        <v>55</v>
      </c>
      <c r="F7" s="27"/>
      <c r="G7" s="27"/>
      <c r="H7" s="1" t="s">
        <v>4</v>
      </c>
      <c r="I7" s="3"/>
    </row>
    <row r="8" spans="1:9" ht="11.1" customHeight="1" x14ac:dyDescent="0.2">
      <c r="A8" s="1" t="s">
        <v>5</v>
      </c>
      <c r="H8" s="1" t="s">
        <v>4</v>
      </c>
      <c r="I8" s="4"/>
    </row>
    <row r="9" spans="1:9" ht="11.1" customHeight="1" x14ac:dyDescent="0.2">
      <c r="A9" s="1" t="s">
        <v>6</v>
      </c>
      <c r="E9" s="13" t="s">
        <v>77</v>
      </c>
      <c r="H9" s="1" t="s">
        <v>4</v>
      </c>
      <c r="I9" s="4"/>
    </row>
    <row r="10" spans="1:9" ht="22.5" customHeight="1" x14ac:dyDescent="0.2">
      <c r="A10" s="1" t="s">
        <v>7</v>
      </c>
      <c r="E10" s="28" t="s">
        <v>63</v>
      </c>
      <c r="F10" s="28"/>
      <c r="G10" s="28"/>
      <c r="H10" s="1" t="s">
        <v>4</v>
      </c>
      <c r="I10" s="4"/>
    </row>
    <row r="11" spans="1:9" ht="11.1" customHeight="1" x14ac:dyDescent="0.2"/>
    <row r="12" spans="1:9" ht="11.1" customHeight="1" x14ac:dyDescent="0.2">
      <c r="B12" s="7" t="s">
        <v>61</v>
      </c>
    </row>
    <row r="13" spans="1:9" ht="11.1" customHeight="1" x14ac:dyDescent="0.2">
      <c r="A13" s="1" t="s">
        <v>8</v>
      </c>
      <c r="C13" s="1" t="s">
        <v>62</v>
      </c>
    </row>
    <row r="14" spans="1:9" ht="11.1" customHeight="1" x14ac:dyDescent="0.2">
      <c r="A14" s="1" t="s">
        <v>9</v>
      </c>
      <c r="C14" s="1" t="s">
        <v>10</v>
      </c>
    </row>
    <row r="15" spans="1:9" ht="11.1" customHeight="1" x14ac:dyDescent="0.2"/>
    <row r="16" spans="1:9" ht="3.75" customHeight="1" x14ac:dyDescent="0.2"/>
    <row r="17" spans="1:11" ht="11.1" customHeight="1" x14ac:dyDescent="0.2">
      <c r="A17" s="29" t="s">
        <v>11</v>
      </c>
      <c r="B17" s="29"/>
      <c r="C17" s="30"/>
      <c r="D17" s="24" t="s">
        <v>12</v>
      </c>
      <c r="E17" s="24" t="s">
        <v>13</v>
      </c>
      <c r="F17" s="24" t="s">
        <v>14</v>
      </c>
      <c r="G17" s="24"/>
      <c r="H17" s="24" t="s">
        <v>15</v>
      </c>
      <c r="I17" s="24" t="s">
        <v>16</v>
      </c>
    </row>
    <row r="18" spans="1:11" ht="11.1" customHeight="1" x14ac:dyDescent="0.2">
      <c r="A18" s="31"/>
      <c r="B18" s="32"/>
      <c r="C18" s="33"/>
      <c r="D18" s="24"/>
      <c r="E18" s="24"/>
      <c r="F18" s="24"/>
      <c r="G18" s="24"/>
      <c r="H18" s="24"/>
      <c r="I18" s="24"/>
    </row>
    <row r="19" spans="1:11" ht="11.1" customHeight="1" x14ac:dyDescent="0.2">
      <c r="A19" s="34"/>
      <c r="B19" s="35"/>
      <c r="C19" s="35"/>
      <c r="D19" s="24"/>
      <c r="E19" s="24"/>
      <c r="F19" s="9" t="s">
        <v>17</v>
      </c>
      <c r="G19" s="10" t="s">
        <v>18</v>
      </c>
      <c r="H19" s="24"/>
      <c r="I19" s="24"/>
    </row>
    <row r="20" spans="1:11" s="5" customFormat="1" ht="11.1" customHeight="1" x14ac:dyDescent="0.2">
      <c r="A20" s="25" t="s">
        <v>19</v>
      </c>
      <c r="B20" s="25"/>
      <c r="C20" s="26"/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25</v>
      </c>
    </row>
    <row r="21" spans="1:11" ht="11.1" customHeight="1" x14ac:dyDescent="0.2">
      <c r="A21" s="20" t="s">
        <v>26</v>
      </c>
      <c r="B21" s="20"/>
      <c r="C21" s="21"/>
      <c r="D21" s="11" t="s">
        <v>27</v>
      </c>
      <c r="E21" s="12">
        <f>220189500+29195000</f>
        <v>249384500</v>
      </c>
      <c r="F21" s="12">
        <f>E21</f>
        <v>249384500</v>
      </c>
      <c r="G21" s="12">
        <f>E21-20436000</f>
        <v>228948500</v>
      </c>
      <c r="H21" s="12">
        <f>G21</f>
        <v>228948500</v>
      </c>
      <c r="I21" s="12">
        <f>H21</f>
        <v>228948500</v>
      </c>
      <c r="K21" s="38"/>
    </row>
    <row r="22" spans="1:11" ht="11.1" customHeight="1" x14ac:dyDescent="0.2">
      <c r="A22" s="20" t="s">
        <v>28</v>
      </c>
      <c r="B22" s="20"/>
      <c r="C22" s="21"/>
      <c r="D22" s="11" t="s">
        <v>29</v>
      </c>
      <c r="E22" s="12">
        <f>10017000+2061000</f>
        <v>12078000</v>
      </c>
      <c r="F22" s="12">
        <f t="shared" ref="F22:F36" si="0">E22</f>
        <v>12078000</v>
      </c>
      <c r="G22" s="12">
        <f>E22</f>
        <v>12078000</v>
      </c>
      <c r="H22" s="12">
        <f t="shared" ref="H22:H37" si="1">G22</f>
        <v>12078000</v>
      </c>
      <c r="I22" s="12">
        <f t="shared" ref="I22:I37" si="2">H22</f>
        <v>12078000</v>
      </c>
      <c r="K22" s="38"/>
    </row>
    <row r="23" spans="1:11" ht="11.1" customHeight="1" x14ac:dyDescent="0.2">
      <c r="A23" s="20" t="s">
        <v>30</v>
      </c>
      <c r="B23" s="20"/>
      <c r="C23" s="21"/>
      <c r="D23" s="11" t="s">
        <v>31</v>
      </c>
      <c r="E23" s="12">
        <f>11911000+1575400</f>
        <v>13486400</v>
      </c>
      <c r="F23" s="12">
        <f t="shared" si="0"/>
        <v>13486400</v>
      </c>
      <c r="G23" s="12">
        <f>E23-907000</f>
        <v>12579400</v>
      </c>
      <c r="H23" s="12">
        <f t="shared" si="1"/>
        <v>12579400</v>
      </c>
      <c r="I23" s="12">
        <f t="shared" si="2"/>
        <v>12579400</v>
      </c>
      <c r="K23" s="38"/>
    </row>
    <row r="24" spans="1:11" ht="33" customHeight="1" x14ac:dyDescent="0.2">
      <c r="A24" s="20" t="s">
        <v>32</v>
      </c>
      <c r="B24" s="20"/>
      <c r="C24" s="21"/>
      <c r="D24" s="11" t="s">
        <v>33</v>
      </c>
      <c r="E24" s="12">
        <f>6948000+922000</f>
        <v>7870000</v>
      </c>
      <c r="F24" s="12">
        <f t="shared" si="0"/>
        <v>7870000</v>
      </c>
      <c r="G24" s="12">
        <f>E24-595000</f>
        <v>7275000</v>
      </c>
      <c r="H24" s="12">
        <f t="shared" si="1"/>
        <v>7275000</v>
      </c>
      <c r="I24" s="12">
        <f t="shared" si="2"/>
        <v>7275000</v>
      </c>
      <c r="K24" s="38"/>
    </row>
    <row r="25" spans="1:11" ht="14.25" customHeight="1" x14ac:dyDescent="0.2">
      <c r="A25" s="20" t="s">
        <v>34</v>
      </c>
      <c r="B25" s="20"/>
      <c r="C25" s="21"/>
      <c r="D25" s="11">
        <v>123</v>
      </c>
      <c r="E25" s="12">
        <v>276000</v>
      </c>
      <c r="F25" s="12">
        <f t="shared" si="0"/>
        <v>276000</v>
      </c>
      <c r="G25" s="12">
        <v>276000</v>
      </c>
      <c r="H25" s="12">
        <f t="shared" si="1"/>
        <v>276000</v>
      </c>
      <c r="I25" s="12">
        <f t="shared" si="2"/>
        <v>276000</v>
      </c>
      <c r="K25" s="38"/>
    </row>
    <row r="26" spans="1:11" ht="21.95" customHeight="1" x14ac:dyDescent="0.2">
      <c r="A26" s="20" t="s">
        <v>35</v>
      </c>
      <c r="B26" s="20"/>
      <c r="C26" s="21"/>
      <c r="D26" s="11" t="s">
        <v>36</v>
      </c>
      <c r="E26" s="12">
        <f>4411000+584200</f>
        <v>4995200</v>
      </c>
      <c r="F26" s="12">
        <f t="shared" si="0"/>
        <v>4995200</v>
      </c>
      <c r="G26" s="12">
        <f>E26-386000</f>
        <v>4609200</v>
      </c>
      <c r="H26" s="12">
        <f t="shared" si="1"/>
        <v>4609200</v>
      </c>
      <c r="I26" s="12">
        <f t="shared" si="2"/>
        <v>4609200</v>
      </c>
      <c r="K26" s="38"/>
    </row>
    <row r="27" spans="1:11" ht="11.1" customHeight="1" x14ac:dyDescent="0.2">
      <c r="A27" s="20" t="s">
        <v>37</v>
      </c>
      <c r="B27" s="20"/>
      <c r="C27" s="21"/>
      <c r="D27" s="11" t="s">
        <v>38</v>
      </c>
      <c r="E27" s="12">
        <v>28228300</v>
      </c>
      <c r="F27" s="12">
        <f t="shared" si="0"/>
        <v>28228300</v>
      </c>
      <c r="G27" s="12">
        <f>E27-3725000</f>
        <v>24503300</v>
      </c>
      <c r="H27" s="12">
        <f t="shared" si="1"/>
        <v>24503300</v>
      </c>
      <c r="I27" s="12">
        <f t="shared" si="2"/>
        <v>24503300</v>
      </c>
      <c r="K27" s="38"/>
    </row>
    <row r="28" spans="1:11" ht="23.25" customHeight="1" x14ac:dyDescent="0.2">
      <c r="A28" s="20" t="s">
        <v>57</v>
      </c>
      <c r="B28" s="20"/>
      <c r="C28" s="21"/>
      <c r="D28" s="11">
        <v>142</v>
      </c>
      <c r="E28" s="12">
        <v>375000</v>
      </c>
      <c r="F28" s="12">
        <f t="shared" si="0"/>
        <v>375000</v>
      </c>
      <c r="G28" s="12">
        <v>375000</v>
      </c>
      <c r="H28" s="12">
        <f t="shared" si="1"/>
        <v>375000</v>
      </c>
      <c r="I28" s="12">
        <f t="shared" si="2"/>
        <v>375000</v>
      </c>
      <c r="K28" s="38"/>
    </row>
    <row r="29" spans="1:11" ht="21.95" customHeight="1" x14ac:dyDescent="0.2">
      <c r="A29" s="20" t="s">
        <v>39</v>
      </c>
      <c r="B29" s="20"/>
      <c r="C29" s="21"/>
      <c r="D29" s="11" t="s">
        <v>40</v>
      </c>
      <c r="E29" s="12">
        <v>2287000</v>
      </c>
      <c r="F29" s="12">
        <f t="shared" si="0"/>
        <v>2287000</v>
      </c>
      <c r="G29" s="12">
        <v>2287000</v>
      </c>
      <c r="H29" s="12">
        <f t="shared" si="1"/>
        <v>2287000</v>
      </c>
      <c r="I29" s="12">
        <f t="shared" si="2"/>
        <v>2287000</v>
      </c>
      <c r="K29" s="38"/>
    </row>
    <row r="30" spans="1:11" ht="21.95" customHeight="1" x14ac:dyDescent="0.2">
      <c r="A30" s="21" t="s">
        <v>56</v>
      </c>
      <c r="B30" s="22"/>
      <c r="C30" s="23"/>
      <c r="D30" s="11">
        <v>149</v>
      </c>
      <c r="E30" s="12">
        <v>13187000</v>
      </c>
      <c r="F30" s="12">
        <f t="shared" si="0"/>
        <v>13187000</v>
      </c>
      <c r="G30" s="12">
        <f>E30-1200000</f>
        <v>11987000</v>
      </c>
      <c r="H30" s="12">
        <f t="shared" si="1"/>
        <v>11987000</v>
      </c>
      <c r="I30" s="12">
        <f t="shared" si="2"/>
        <v>11987000</v>
      </c>
      <c r="K30" s="38"/>
    </row>
    <row r="31" spans="1:11" ht="11.1" customHeight="1" x14ac:dyDescent="0.2">
      <c r="A31" s="20" t="s">
        <v>41</v>
      </c>
      <c r="B31" s="20"/>
      <c r="C31" s="21"/>
      <c r="D31" s="11" t="s">
        <v>42</v>
      </c>
      <c r="E31" s="12">
        <v>23817000</v>
      </c>
      <c r="F31" s="12">
        <f t="shared" si="0"/>
        <v>23817000</v>
      </c>
      <c r="G31" s="12">
        <f>E31-2916000</f>
        <v>20901000</v>
      </c>
      <c r="H31" s="12">
        <f t="shared" si="1"/>
        <v>20901000</v>
      </c>
      <c r="I31" s="12">
        <f t="shared" si="2"/>
        <v>20901000</v>
      </c>
      <c r="K31" s="38"/>
    </row>
    <row r="32" spans="1:11" ht="11.1" customHeight="1" x14ac:dyDescent="0.2">
      <c r="A32" s="20" t="s">
        <v>43</v>
      </c>
      <c r="B32" s="20"/>
      <c r="C32" s="21"/>
      <c r="D32" s="11" t="s">
        <v>44</v>
      </c>
      <c r="E32" s="12">
        <v>2572000</v>
      </c>
      <c r="F32" s="12">
        <f t="shared" si="0"/>
        <v>2572000</v>
      </c>
      <c r="G32" s="12">
        <f>E32-220000</f>
        <v>2352000</v>
      </c>
      <c r="H32" s="12">
        <f t="shared" si="1"/>
        <v>2352000</v>
      </c>
      <c r="I32" s="12">
        <f t="shared" si="2"/>
        <v>2352000</v>
      </c>
      <c r="K32" s="38"/>
    </row>
    <row r="33" spans="1:11" ht="11.1" customHeight="1" x14ac:dyDescent="0.2">
      <c r="A33" s="20" t="s">
        <v>45</v>
      </c>
      <c r="B33" s="20"/>
      <c r="C33" s="21"/>
      <c r="D33" s="11" t="s">
        <v>46</v>
      </c>
      <c r="E33" s="12">
        <v>27830000</v>
      </c>
      <c r="F33" s="12">
        <f t="shared" si="0"/>
        <v>27830000</v>
      </c>
      <c r="G33" s="12">
        <f>E33-1400000</f>
        <v>26430000</v>
      </c>
      <c r="H33" s="12">
        <f t="shared" si="1"/>
        <v>26430000</v>
      </c>
      <c r="I33" s="12">
        <f t="shared" si="2"/>
        <v>26430000</v>
      </c>
      <c r="K33" s="38"/>
    </row>
    <row r="34" spans="1:11" ht="23.25" customHeight="1" x14ac:dyDescent="0.2">
      <c r="A34" s="20" t="s">
        <v>78</v>
      </c>
      <c r="B34" s="20"/>
      <c r="C34" s="21"/>
      <c r="D34" s="11">
        <v>161</v>
      </c>
      <c r="E34" s="12">
        <v>1782700</v>
      </c>
      <c r="F34" s="12">
        <f t="shared" si="0"/>
        <v>1782700</v>
      </c>
      <c r="G34" s="39">
        <f>E34-941400</f>
        <v>841300</v>
      </c>
      <c r="H34" s="12">
        <f t="shared" si="1"/>
        <v>841300</v>
      </c>
      <c r="I34" s="12">
        <f t="shared" si="2"/>
        <v>841300</v>
      </c>
      <c r="K34" s="38"/>
    </row>
    <row r="35" spans="1:11" ht="11.1" customHeight="1" x14ac:dyDescent="0.2">
      <c r="A35" s="20" t="s">
        <v>49</v>
      </c>
      <c r="B35" s="20"/>
      <c r="C35" s="21"/>
      <c r="D35" s="11" t="s">
        <v>50</v>
      </c>
      <c r="E35" s="12">
        <v>4339000</v>
      </c>
      <c r="F35" s="12">
        <f t="shared" si="0"/>
        <v>4339000</v>
      </c>
      <c r="G35" s="12">
        <v>4339000</v>
      </c>
      <c r="H35" s="12">
        <f t="shared" si="1"/>
        <v>4339000</v>
      </c>
      <c r="I35" s="12">
        <f t="shared" si="2"/>
        <v>4339000</v>
      </c>
      <c r="K35" s="38"/>
    </row>
    <row r="36" spans="1:11" ht="11.1" customHeight="1" x14ac:dyDescent="0.2">
      <c r="A36" s="20" t="s">
        <v>75</v>
      </c>
      <c r="B36" s="20"/>
      <c r="C36" s="21"/>
      <c r="D36" s="11">
        <v>322</v>
      </c>
      <c r="E36" s="12">
        <v>796000</v>
      </c>
      <c r="F36" s="12">
        <f t="shared" si="0"/>
        <v>796000</v>
      </c>
      <c r="G36" s="12">
        <v>796000</v>
      </c>
      <c r="H36" s="12">
        <f t="shared" si="1"/>
        <v>796000</v>
      </c>
      <c r="I36" s="12">
        <f t="shared" si="2"/>
        <v>796000</v>
      </c>
      <c r="K36" s="38"/>
    </row>
    <row r="37" spans="1:11" ht="11.1" customHeight="1" x14ac:dyDescent="0.2">
      <c r="A37" s="20" t="s">
        <v>51</v>
      </c>
      <c r="B37" s="20"/>
      <c r="C37" s="21"/>
      <c r="D37" s="11">
        <v>324</v>
      </c>
      <c r="E37" s="12">
        <f>66135500+6194500</f>
        <v>72330000</v>
      </c>
      <c r="F37" s="12">
        <f>E37</f>
        <v>72330000</v>
      </c>
      <c r="G37" s="12">
        <f>E37-6038000-515000</f>
        <v>65777000</v>
      </c>
      <c r="H37" s="12">
        <f t="shared" si="1"/>
        <v>65777000</v>
      </c>
      <c r="I37" s="12">
        <f t="shared" si="2"/>
        <v>65777000</v>
      </c>
      <c r="K37" s="38"/>
    </row>
    <row r="38" spans="1:11" ht="12" customHeight="1" x14ac:dyDescent="0.2">
      <c r="A38" s="18" t="s">
        <v>52</v>
      </c>
      <c r="B38" s="18"/>
      <c r="C38" s="18"/>
      <c r="D38" s="19"/>
      <c r="E38" s="8">
        <f>SUM(E21:E37)</f>
        <v>465634100</v>
      </c>
      <c r="F38" s="8">
        <f>SUM(F21:F37)</f>
        <v>465634100</v>
      </c>
      <c r="G38" s="8">
        <f>SUM(G21:G37)</f>
        <v>426354700</v>
      </c>
      <c r="H38" s="8">
        <f>SUM(H21:H37)</f>
        <v>426354700</v>
      </c>
      <c r="I38" s="8">
        <f>SUM(I21:I37)</f>
        <v>426354700</v>
      </c>
      <c r="K38" s="38"/>
    </row>
    <row r="39" spans="1:11" ht="11.1" customHeight="1" x14ac:dyDescent="0.2"/>
    <row r="40" spans="1:11" s="6" customFormat="1" ht="11.1" customHeight="1" x14ac:dyDescent="0.2">
      <c r="A40" s="6" t="s">
        <v>53</v>
      </c>
      <c r="D40" s="15" t="s">
        <v>65</v>
      </c>
    </row>
    <row r="41" spans="1:11" s="6" customFormat="1" ht="11.1" customHeight="1" x14ac:dyDescent="0.2"/>
    <row r="42" spans="1:11" s="6" customFormat="1" ht="11.1" customHeight="1" x14ac:dyDescent="0.2"/>
    <row r="43" spans="1:11" s="6" customFormat="1" ht="11.1" customHeight="1" x14ac:dyDescent="0.2">
      <c r="A43" s="6" t="s">
        <v>54</v>
      </c>
      <c r="D43" s="15" t="s">
        <v>66</v>
      </c>
    </row>
    <row r="44" spans="1:11" s="6" customFormat="1" ht="11.1" customHeight="1" x14ac:dyDescent="0.2"/>
    <row r="45" spans="1:11" s="6" customFormat="1" ht="11.1" customHeight="1" x14ac:dyDescent="0.2"/>
    <row r="46" spans="1:11" s="6" customFormat="1" ht="11.1" customHeight="1" x14ac:dyDescent="0.2">
      <c r="A46" s="15" t="s">
        <v>67</v>
      </c>
    </row>
  </sheetData>
  <mergeCells count="27">
    <mergeCell ref="A34:C34"/>
    <mergeCell ref="A36:C36"/>
    <mergeCell ref="E7:G7"/>
    <mergeCell ref="E10:G10"/>
    <mergeCell ref="A17:C19"/>
    <mergeCell ref="D17:D19"/>
    <mergeCell ref="E17:E19"/>
    <mergeCell ref="F17:G18"/>
    <mergeCell ref="I17:I19"/>
    <mergeCell ref="A20:C20"/>
    <mergeCell ref="A21:C21"/>
    <mergeCell ref="A31:C31"/>
    <mergeCell ref="A22:C22"/>
    <mergeCell ref="A23:C23"/>
    <mergeCell ref="A24:C24"/>
    <mergeCell ref="H17:H19"/>
    <mergeCell ref="A25:C25"/>
    <mergeCell ref="A33:C33"/>
    <mergeCell ref="A26:C26"/>
    <mergeCell ref="A27:C27"/>
    <mergeCell ref="A29:C29"/>
    <mergeCell ref="A30:C30"/>
    <mergeCell ref="A28:C28"/>
    <mergeCell ref="A32:C32"/>
    <mergeCell ref="A35:C35"/>
    <mergeCell ref="A38:D38"/>
    <mergeCell ref="A37:C37"/>
  </mergeCells>
  <phoneticPr fontId="0" type="noConversion"/>
  <pageMargins left="0.33" right="0.35" top="0.36" bottom="0.26" header="0.21" footer="0.140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4"/>
  <sheetViews>
    <sheetView tabSelected="1" view="pageBreakPreview" zoomScale="60" zoomScaleNormal="100" workbookViewId="0">
      <selection activeCell="H38" sqref="H38"/>
    </sheetView>
  </sheetViews>
  <sheetFormatPr defaultColWidth="10.5" defaultRowHeight="11.25" x14ac:dyDescent="0.2"/>
  <cols>
    <col min="1" max="1" width="10.5" style="1" customWidth="1"/>
    <col min="2" max="2" width="12.1640625" style="1" customWidth="1"/>
    <col min="3" max="3" width="15.83203125" style="1" customWidth="1"/>
    <col min="4" max="4" width="11.83203125" style="1" customWidth="1"/>
    <col min="5" max="5" width="21" style="1" customWidth="1"/>
    <col min="6" max="6" width="23.5" style="1" customWidth="1"/>
    <col min="7" max="7" width="24.33203125" style="1" customWidth="1"/>
    <col min="8" max="8" width="15.83203125" style="1" customWidth="1"/>
    <col min="9" max="9" width="23" style="1" customWidth="1"/>
  </cols>
  <sheetData>
    <row r="1" spans="1:9" ht="15.95" customHeight="1" x14ac:dyDescent="0.2"/>
    <row r="2" spans="1:9" ht="15.95" customHeight="1" x14ac:dyDescent="0.25">
      <c r="E2" s="2" t="s">
        <v>0</v>
      </c>
    </row>
    <row r="3" spans="1:9" ht="11.1" customHeight="1" x14ac:dyDescent="0.2"/>
    <row r="4" spans="1:9" ht="11.1" customHeight="1" x14ac:dyDescent="0.2"/>
    <row r="5" spans="1:9" ht="11.1" customHeight="1" x14ac:dyDescent="0.2"/>
    <row r="6" spans="1:9" ht="11.1" customHeight="1" x14ac:dyDescent="0.2">
      <c r="A6" s="1" t="s">
        <v>1</v>
      </c>
      <c r="I6" s="3" t="s">
        <v>2</v>
      </c>
    </row>
    <row r="7" spans="1:9" ht="11.1" customHeight="1" x14ac:dyDescent="0.2">
      <c r="A7" s="1" t="s">
        <v>3</v>
      </c>
      <c r="E7" s="27" t="s">
        <v>55</v>
      </c>
      <c r="F7" s="27"/>
      <c r="G7" s="27"/>
      <c r="H7" s="1" t="s">
        <v>4</v>
      </c>
      <c r="I7" s="3"/>
    </row>
    <row r="8" spans="1:9" ht="11.1" customHeight="1" x14ac:dyDescent="0.2">
      <c r="A8" s="1" t="s">
        <v>5</v>
      </c>
      <c r="H8" s="1" t="s">
        <v>4</v>
      </c>
      <c r="I8" s="4"/>
    </row>
    <row r="9" spans="1:9" ht="11.1" customHeight="1" x14ac:dyDescent="0.2">
      <c r="A9" s="1" t="s">
        <v>6</v>
      </c>
      <c r="E9" s="13" t="s">
        <v>69</v>
      </c>
      <c r="H9" s="1" t="s">
        <v>4</v>
      </c>
      <c r="I9" s="4"/>
    </row>
    <row r="10" spans="1:9" ht="22.5" customHeight="1" x14ac:dyDescent="0.2">
      <c r="A10" s="1" t="s">
        <v>7</v>
      </c>
      <c r="E10" s="28" t="s">
        <v>63</v>
      </c>
      <c r="F10" s="28"/>
      <c r="G10" s="28"/>
      <c r="H10" s="1" t="s">
        <v>4</v>
      </c>
      <c r="I10" s="4"/>
    </row>
    <row r="11" spans="1:9" ht="11.1" customHeight="1" x14ac:dyDescent="0.2"/>
    <row r="12" spans="1:9" ht="11.1" customHeight="1" x14ac:dyDescent="0.2">
      <c r="B12" s="14" t="s">
        <v>61</v>
      </c>
    </row>
    <row r="13" spans="1:9" ht="11.1" customHeight="1" x14ac:dyDescent="0.2">
      <c r="A13" s="1" t="s">
        <v>8</v>
      </c>
      <c r="C13" s="1" t="s">
        <v>62</v>
      </c>
    </row>
    <row r="14" spans="1:9" ht="11.1" customHeight="1" x14ac:dyDescent="0.2">
      <c r="A14" s="1" t="s">
        <v>9</v>
      </c>
      <c r="C14" s="1" t="s">
        <v>10</v>
      </c>
    </row>
    <row r="15" spans="1:9" ht="11.1" customHeight="1" x14ac:dyDescent="0.2"/>
    <row r="16" spans="1:9" ht="11.1" customHeight="1" x14ac:dyDescent="0.2"/>
    <row r="17" spans="1:9" ht="11.1" customHeight="1" x14ac:dyDescent="0.2">
      <c r="A17" s="29" t="s">
        <v>11</v>
      </c>
      <c r="B17" s="29"/>
      <c r="C17" s="30"/>
      <c r="D17" s="24" t="s">
        <v>12</v>
      </c>
      <c r="E17" s="24" t="s">
        <v>13</v>
      </c>
      <c r="F17" s="24" t="s">
        <v>14</v>
      </c>
      <c r="G17" s="24"/>
      <c r="H17" s="24" t="s">
        <v>15</v>
      </c>
      <c r="I17" s="24" t="s">
        <v>16</v>
      </c>
    </row>
    <row r="18" spans="1:9" ht="11.1" customHeight="1" x14ac:dyDescent="0.2">
      <c r="A18" s="31"/>
      <c r="B18" s="32"/>
      <c r="C18" s="33"/>
      <c r="D18" s="24"/>
      <c r="E18" s="24"/>
      <c r="F18" s="24"/>
      <c r="G18" s="24"/>
      <c r="H18" s="24"/>
      <c r="I18" s="24"/>
    </row>
    <row r="19" spans="1:9" ht="11.1" customHeight="1" x14ac:dyDescent="0.2">
      <c r="A19" s="34"/>
      <c r="B19" s="35"/>
      <c r="C19" s="35"/>
      <c r="D19" s="24"/>
      <c r="E19" s="24"/>
      <c r="F19" s="9" t="s">
        <v>17</v>
      </c>
      <c r="G19" s="10" t="s">
        <v>18</v>
      </c>
      <c r="H19" s="24"/>
      <c r="I19" s="24"/>
    </row>
    <row r="20" spans="1:9" s="5" customFormat="1" ht="11.1" customHeight="1" x14ac:dyDescent="0.2">
      <c r="A20" s="25" t="s">
        <v>19</v>
      </c>
      <c r="B20" s="25"/>
      <c r="C20" s="26"/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25</v>
      </c>
    </row>
    <row r="21" spans="1:9" ht="63" customHeight="1" x14ac:dyDescent="0.2">
      <c r="A21" s="36" t="s">
        <v>70</v>
      </c>
      <c r="B21" s="36"/>
      <c r="C21" s="37"/>
      <c r="D21" s="16">
        <v>159</v>
      </c>
      <c r="E21" s="17">
        <v>7775500</v>
      </c>
      <c r="F21" s="17">
        <v>7775500</v>
      </c>
      <c r="G21" s="17">
        <v>7775500</v>
      </c>
      <c r="H21" s="17">
        <v>7775500</v>
      </c>
      <c r="I21" s="17">
        <v>7775500</v>
      </c>
    </row>
    <row r="22" spans="1:9" ht="58.5" customHeight="1" x14ac:dyDescent="0.2">
      <c r="A22" s="36" t="s">
        <v>71</v>
      </c>
      <c r="B22" s="36"/>
      <c r="C22" s="37"/>
      <c r="D22" s="16">
        <v>159</v>
      </c>
      <c r="E22" s="17">
        <v>10859900</v>
      </c>
      <c r="F22" s="17">
        <v>10859900</v>
      </c>
      <c r="G22" s="17">
        <v>10859900</v>
      </c>
      <c r="H22" s="17">
        <v>10859900</v>
      </c>
      <c r="I22" s="17">
        <v>10859900</v>
      </c>
    </row>
    <row r="23" spans="1:9" ht="53.25" customHeight="1" x14ac:dyDescent="0.2">
      <c r="A23" s="36" t="s">
        <v>72</v>
      </c>
      <c r="B23" s="36"/>
      <c r="C23" s="37"/>
      <c r="D23" s="16">
        <v>159</v>
      </c>
      <c r="E23" s="17">
        <v>77832700</v>
      </c>
      <c r="F23" s="17">
        <v>77832700</v>
      </c>
      <c r="G23" s="17">
        <v>77832700</v>
      </c>
      <c r="H23" s="17">
        <v>77832700</v>
      </c>
      <c r="I23" s="17">
        <v>77832700</v>
      </c>
    </row>
    <row r="24" spans="1:9" ht="54" customHeight="1" x14ac:dyDescent="0.2">
      <c r="A24" s="36" t="s">
        <v>73</v>
      </c>
      <c r="B24" s="36"/>
      <c r="C24" s="37"/>
      <c r="D24" s="16">
        <v>159</v>
      </c>
      <c r="E24" s="17">
        <v>7775500</v>
      </c>
      <c r="F24" s="17">
        <v>7775500</v>
      </c>
      <c r="G24" s="17">
        <v>7775500</v>
      </c>
      <c r="H24" s="17">
        <v>7775500</v>
      </c>
      <c r="I24" s="17">
        <v>7775500</v>
      </c>
    </row>
    <row r="25" spans="1:9" ht="51" customHeight="1" x14ac:dyDescent="0.2">
      <c r="A25" s="36" t="s">
        <v>74</v>
      </c>
      <c r="B25" s="36"/>
      <c r="C25" s="37"/>
      <c r="D25" s="11">
        <v>159</v>
      </c>
      <c r="E25" s="12">
        <v>10920000</v>
      </c>
      <c r="F25" s="12">
        <v>10920000</v>
      </c>
      <c r="G25" s="12">
        <v>10920000</v>
      </c>
      <c r="H25" s="12">
        <v>10920000</v>
      </c>
      <c r="I25" s="12">
        <v>10920000</v>
      </c>
    </row>
    <row r="26" spans="1:9" ht="12" customHeight="1" x14ac:dyDescent="0.2">
      <c r="A26" s="19" t="s">
        <v>52</v>
      </c>
      <c r="B26" s="19"/>
      <c r="C26" s="19"/>
      <c r="D26" s="19"/>
      <c r="E26" s="8">
        <f>SUM(E21:E25)</f>
        <v>115163600</v>
      </c>
      <c r="F26" s="8">
        <f>SUM(F21:F25)</f>
        <v>115163600</v>
      </c>
      <c r="G26" s="8">
        <f>SUM(G21:G25)</f>
        <v>115163600</v>
      </c>
      <c r="H26" s="8">
        <f>SUM(H21:H25)</f>
        <v>115163600</v>
      </c>
      <c r="I26" s="8">
        <f>SUM(I21:I25)</f>
        <v>115163600</v>
      </c>
    </row>
    <row r="27" spans="1:9" ht="11.1" customHeight="1" x14ac:dyDescent="0.2"/>
    <row r="28" spans="1:9" s="6" customFormat="1" ht="11.1" customHeight="1" x14ac:dyDescent="0.2">
      <c r="A28" s="6" t="s">
        <v>53</v>
      </c>
      <c r="D28" s="15" t="s">
        <v>65</v>
      </c>
    </row>
    <row r="29" spans="1:9" s="6" customFormat="1" ht="11.1" customHeight="1" x14ac:dyDescent="0.2"/>
    <row r="30" spans="1:9" s="6" customFormat="1" ht="11.1" customHeight="1" x14ac:dyDescent="0.2"/>
    <row r="31" spans="1:9" s="6" customFormat="1" ht="11.1" customHeight="1" x14ac:dyDescent="0.2">
      <c r="A31" s="6" t="s">
        <v>54</v>
      </c>
      <c r="D31" s="15" t="s">
        <v>66</v>
      </c>
    </row>
    <row r="32" spans="1:9" s="6" customFormat="1" ht="11.1" customHeight="1" x14ac:dyDescent="0.2"/>
    <row r="33" spans="1:1" s="6" customFormat="1" ht="11.1" customHeight="1" x14ac:dyDescent="0.2"/>
    <row r="34" spans="1:1" s="6" customFormat="1" ht="11.1" customHeight="1" x14ac:dyDescent="0.2">
      <c r="A34" s="15" t="s">
        <v>67</v>
      </c>
    </row>
  </sheetData>
  <mergeCells count="15">
    <mergeCell ref="H17:H19"/>
    <mergeCell ref="I17:I19"/>
    <mergeCell ref="A20:C20"/>
    <mergeCell ref="A21:C21"/>
    <mergeCell ref="A26:D26"/>
    <mergeCell ref="A25:C25"/>
    <mergeCell ref="A22:C22"/>
    <mergeCell ref="A23:C23"/>
    <mergeCell ref="A24:C24"/>
    <mergeCell ref="E7:G7"/>
    <mergeCell ref="E10:G10"/>
    <mergeCell ref="A17:C19"/>
    <mergeCell ref="D17:D19"/>
    <mergeCell ref="E17:E19"/>
    <mergeCell ref="F17:G18"/>
  </mergeCells>
  <pageMargins left="0.75" right="0.75" top="1" bottom="1" header="0.5" footer="0.5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0"/>
  <sheetViews>
    <sheetView workbookViewId="0">
      <selection activeCell="C26" sqref="C26"/>
    </sheetView>
  </sheetViews>
  <sheetFormatPr defaultColWidth="10.5" defaultRowHeight="11.25" x14ac:dyDescent="0.2"/>
  <cols>
    <col min="1" max="1" width="10.5" style="1" customWidth="1"/>
    <col min="2" max="2" width="12.1640625" style="1" customWidth="1"/>
    <col min="3" max="3" width="15.83203125" style="1" customWidth="1"/>
    <col min="4" max="4" width="11.83203125" style="1" customWidth="1"/>
    <col min="5" max="5" width="21" style="1" customWidth="1"/>
    <col min="6" max="6" width="23.5" style="1" customWidth="1"/>
    <col min="7" max="7" width="24.33203125" style="1" customWidth="1"/>
    <col min="8" max="8" width="15.83203125" style="1" customWidth="1"/>
    <col min="9" max="9" width="23" style="1" customWidth="1"/>
  </cols>
  <sheetData>
    <row r="1" spans="1:9" ht="15.95" customHeight="1" x14ac:dyDescent="0.2"/>
    <row r="2" spans="1:9" ht="15.95" customHeight="1" x14ac:dyDescent="0.25">
      <c r="E2" s="2" t="s">
        <v>0</v>
      </c>
    </row>
    <row r="3" spans="1:9" ht="11.1" customHeight="1" x14ac:dyDescent="0.2"/>
    <row r="4" spans="1:9" ht="11.1" customHeight="1" x14ac:dyDescent="0.2"/>
    <row r="5" spans="1:9" ht="11.1" customHeight="1" x14ac:dyDescent="0.2"/>
    <row r="6" spans="1:9" ht="11.1" customHeight="1" x14ac:dyDescent="0.2">
      <c r="A6" s="1" t="s">
        <v>1</v>
      </c>
      <c r="I6" s="3" t="s">
        <v>2</v>
      </c>
    </row>
    <row r="7" spans="1:9" ht="11.1" customHeight="1" x14ac:dyDescent="0.2">
      <c r="A7" s="1" t="s">
        <v>3</v>
      </c>
      <c r="E7" s="27" t="s">
        <v>55</v>
      </c>
      <c r="F7" s="27"/>
      <c r="G7" s="27"/>
      <c r="H7" s="1" t="s">
        <v>4</v>
      </c>
      <c r="I7" s="3"/>
    </row>
    <row r="8" spans="1:9" ht="11.1" customHeight="1" x14ac:dyDescent="0.2">
      <c r="A8" s="1" t="s">
        <v>5</v>
      </c>
      <c r="H8" s="1" t="s">
        <v>4</v>
      </c>
      <c r="I8" s="4"/>
    </row>
    <row r="9" spans="1:9" ht="11.1" customHeight="1" x14ac:dyDescent="0.2">
      <c r="A9" s="1" t="s">
        <v>6</v>
      </c>
      <c r="E9" s="13" t="s">
        <v>60</v>
      </c>
      <c r="H9" s="1" t="s">
        <v>4</v>
      </c>
      <c r="I9" s="4"/>
    </row>
    <row r="10" spans="1:9" ht="22.5" customHeight="1" x14ac:dyDescent="0.2">
      <c r="A10" s="1" t="s">
        <v>7</v>
      </c>
      <c r="E10" s="28" t="s">
        <v>63</v>
      </c>
      <c r="F10" s="28"/>
      <c r="G10" s="28"/>
      <c r="H10" s="1" t="s">
        <v>4</v>
      </c>
      <c r="I10" s="4"/>
    </row>
    <row r="11" spans="1:9" ht="11.1" customHeight="1" x14ac:dyDescent="0.2"/>
    <row r="12" spans="1:9" ht="11.1" customHeight="1" x14ac:dyDescent="0.2">
      <c r="B12" s="7" t="s">
        <v>61</v>
      </c>
    </row>
    <row r="13" spans="1:9" ht="11.1" customHeight="1" x14ac:dyDescent="0.2">
      <c r="A13" s="1" t="s">
        <v>8</v>
      </c>
      <c r="C13" s="1" t="s">
        <v>62</v>
      </c>
    </row>
    <row r="14" spans="1:9" ht="11.1" customHeight="1" x14ac:dyDescent="0.2">
      <c r="A14" s="1" t="s">
        <v>9</v>
      </c>
      <c r="C14" s="1" t="s">
        <v>10</v>
      </c>
    </row>
    <row r="15" spans="1:9" ht="11.1" customHeight="1" x14ac:dyDescent="0.2"/>
    <row r="16" spans="1:9" ht="11.1" customHeight="1" x14ac:dyDescent="0.2"/>
    <row r="17" spans="1:9" ht="11.1" customHeight="1" x14ac:dyDescent="0.2">
      <c r="A17" s="29" t="s">
        <v>11</v>
      </c>
      <c r="B17" s="29"/>
      <c r="C17" s="30"/>
      <c r="D17" s="24" t="s">
        <v>12</v>
      </c>
      <c r="E17" s="24" t="s">
        <v>13</v>
      </c>
      <c r="F17" s="24" t="s">
        <v>14</v>
      </c>
      <c r="G17" s="24"/>
      <c r="H17" s="24" t="s">
        <v>15</v>
      </c>
      <c r="I17" s="24" t="s">
        <v>16</v>
      </c>
    </row>
    <row r="18" spans="1:9" ht="11.1" customHeight="1" x14ac:dyDescent="0.2">
      <c r="A18" s="31"/>
      <c r="B18" s="32"/>
      <c r="C18" s="33"/>
      <c r="D18" s="24"/>
      <c r="E18" s="24"/>
      <c r="F18" s="24"/>
      <c r="G18" s="24"/>
      <c r="H18" s="24"/>
      <c r="I18" s="24"/>
    </row>
    <row r="19" spans="1:9" ht="11.1" customHeight="1" x14ac:dyDescent="0.2">
      <c r="A19" s="34"/>
      <c r="B19" s="35"/>
      <c r="C19" s="35"/>
      <c r="D19" s="24"/>
      <c r="E19" s="24"/>
      <c r="F19" s="9" t="s">
        <v>17</v>
      </c>
      <c r="G19" s="10" t="s">
        <v>18</v>
      </c>
      <c r="H19" s="24"/>
      <c r="I19" s="24"/>
    </row>
    <row r="20" spans="1:9" s="5" customFormat="1" ht="11.1" customHeight="1" x14ac:dyDescent="0.2">
      <c r="A20" s="25" t="s">
        <v>19</v>
      </c>
      <c r="B20" s="25"/>
      <c r="C20" s="26"/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25</v>
      </c>
    </row>
    <row r="21" spans="1:9" ht="40.5" customHeight="1" x14ac:dyDescent="0.2">
      <c r="A21" s="20" t="s">
        <v>64</v>
      </c>
      <c r="B21" s="20"/>
      <c r="C21" s="21"/>
      <c r="D21" s="11">
        <v>418</v>
      </c>
      <c r="E21" s="12">
        <v>248872000</v>
      </c>
      <c r="F21" s="12">
        <v>248872000</v>
      </c>
      <c r="G21" s="12">
        <v>248872000</v>
      </c>
      <c r="H21" s="12">
        <v>248872000</v>
      </c>
      <c r="I21" s="12">
        <f>H21</f>
        <v>248872000</v>
      </c>
    </row>
    <row r="22" spans="1:9" ht="12" customHeight="1" x14ac:dyDescent="0.2">
      <c r="A22" s="18" t="s">
        <v>52</v>
      </c>
      <c r="B22" s="18"/>
      <c r="C22" s="18"/>
      <c r="D22" s="19"/>
      <c r="E22" s="8">
        <f>SUM(E21:E21)</f>
        <v>248872000</v>
      </c>
      <c r="F22" s="8">
        <f>SUM(F21:F21)</f>
        <v>248872000</v>
      </c>
      <c r="G22" s="8">
        <f>SUM(G21:G21)</f>
        <v>248872000</v>
      </c>
      <c r="H22" s="8">
        <f>SUM(H21:H21)</f>
        <v>248872000</v>
      </c>
      <c r="I22" s="8">
        <f>SUM(I21:I21)</f>
        <v>248872000</v>
      </c>
    </row>
    <row r="23" spans="1:9" ht="11.1" customHeight="1" x14ac:dyDescent="0.2"/>
    <row r="24" spans="1:9" s="6" customFormat="1" ht="11.1" customHeight="1" x14ac:dyDescent="0.2">
      <c r="A24" s="6" t="s">
        <v>53</v>
      </c>
      <c r="D24" s="15" t="s">
        <v>65</v>
      </c>
    </row>
    <row r="25" spans="1:9" s="6" customFormat="1" ht="11.1" customHeight="1" x14ac:dyDescent="0.2"/>
    <row r="26" spans="1:9" s="6" customFormat="1" ht="11.1" customHeight="1" x14ac:dyDescent="0.2"/>
    <row r="27" spans="1:9" s="6" customFormat="1" ht="11.1" customHeight="1" x14ac:dyDescent="0.2">
      <c r="A27" s="6" t="s">
        <v>54</v>
      </c>
      <c r="D27" s="15" t="s">
        <v>66</v>
      </c>
    </row>
    <row r="28" spans="1:9" s="6" customFormat="1" ht="11.1" customHeight="1" x14ac:dyDescent="0.2"/>
    <row r="29" spans="1:9" s="6" customFormat="1" ht="11.1" customHeight="1" x14ac:dyDescent="0.2"/>
    <row r="30" spans="1:9" s="6" customFormat="1" ht="11.1" customHeight="1" x14ac:dyDescent="0.2">
      <c r="A30" s="15" t="s">
        <v>67</v>
      </c>
    </row>
  </sheetData>
  <mergeCells count="11">
    <mergeCell ref="E7:G7"/>
    <mergeCell ref="E10:G10"/>
    <mergeCell ref="A17:C19"/>
    <mergeCell ref="D17:D19"/>
    <mergeCell ref="E17:E19"/>
    <mergeCell ref="F17:G18"/>
    <mergeCell ref="A22:D22"/>
    <mergeCell ref="H17:H19"/>
    <mergeCell ref="I17:I19"/>
    <mergeCell ref="A20:C20"/>
    <mergeCell ref="A21:C21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0"/>
  <sheetViews>
    <sheetView workbookViewId="0">
      <selection activeCell="H25" sqref="H25"/>
    </sheetView>
  </sheetViews>
  <sheetFormatPr defaultColWidth="10.5" defaultRowHeight="11.25" x14ac:dyDescent="0.2"/>
  <cols>
    <col min="1" max="1" width="10.5" style="1" customWidth="1"/>
    <col min="2" max="2" width="12.1640625" style="1" customWidth="1"/>
    <col min="3" max="3" width="15.83203125" style="1" customWidth="1"/>
    <col min="4" max="4" width="11.83203125" style="1" customWidth="1"/>
    <col min="5" max="5" width="21" style="1" customWidth="1"/>
    <col min="6" max="6" width="23.5" style="1" customWidth="1"/>
    <col min="7" max="7" width="24.33203125" style="1" customWidth="1"/>
    <col min="8" max="8" width="15.83203125" style="1" customWidth="1"/>
    <col min="9" max="9" width="23" style="1" customWidth="1"/>
  </cols>
  <sheetData>
    <row r="1" spans="1:9" ht="15.95" customHeight="1" x14ac:dyDescent="0.2"/>
    <row r="2" spans="1:9" ht="15.95" customHeight="1" x14ac:dyDescent="0.25">
      <c r="E2" s="2" t="s">
        <v>0</v>
      </c>
    </row>
    <row r="3" spans="1:9" ht="11.1" customHeight="1" x14ac:dyDescent="0.2"/>
    <row r="4" spans="1:9" ht="11.1" customHeight="1" x14ac:dyDescent="0.2"/>
    <row r="5" spans="1:9" ht="11.1" customHeight="1" x14ac:dyDescent="0.2"/>
    <row r="6" spans="1:9" ht="11.1" customHeight="1" x14ac:dyDescent="0.2">
      <c r="A6" s="1" t="s">
        <v>1</v>
      </c>
      <c r="I6" s="3" t="s">
        <v>2</v>
      </c>
    </row>
    <row r="7" spans="1:9" ht="11.1" customHeight="1" x14ac:dyDescent="0.2">
      <c r="A7" s="1" t="s">
        <v>3</v>
      </c>
      <c r="E7" s="27" t="s">
        <v>55</v>
      </c>
      <c r="F7" s="27"/>
      <c r="G7" s="27"/>
      <c r="H7" s="1" t="s">
        <v>4</v>
      </c>
      <c r="I7" s="3"/>
    </row>
    <row r="8" spans="1:9" ht="11.1" customHeight="1" x14ac:dyDescent="0.2">
      <c r="A8" s="1" t="s">
        <v>5</v>
      </c>
      <c r="H8" s="1" t="s">
        <v>4</v>
      </c>
      <c r="I8" s="4"/>
    </row>
    <row r="9" spans="1:9" ht="11.1" customHeight="1" x14ac:dyDescent="0.2">
      <c r="A9" s="1" t="s">
        <v>6</v>
      </c>
      <c r="E9" s="13" t="s">
        <v>59</v>
      </c>
      <c r="H9" s="1" t="s">
        <v>4</v>
      </c>
      <c r="I9" s="4"/>
    </row>
    <row r="10" spans="1:9" ht="22.5" customHeight="1" x14ac:dyDescent="0.2">
      <c r="A10" s="1" t="s">
        <v>7</v>
      </c>
      <c r="E10" s="28" t="s">
        <v>63</v>
      </c>
      <c r="F10" s="28"/>
      <c r="G10" s="28"/>
      <c r="H10" s="1" t="s">
        <v>4</v>
      </c>
      <c r="I10" s="4"/>
    </row>
    <row r="11" spans="1:9" ht="11.1" customHeight="1" x14ac:dyDescent="0.2"/>
    <row r="12" spans="1:9" ht="11.1" customHeight="1" x14ac:dyDescent="0.2">
      <c r="B12" s="14" t="s">
        <v>61</v>
      </c>
    </row>
    <row r="13" spans="1:9" ht="11.1" customHeight="1" x14ac:dyDescent="0.2">
      <c r="A13" s="1" t="s">
        <v>8</v>
      </c>
      <c r="C13" s="1" t="s">
        <v>62</v>
      </c>
    </row>
    <row r="14" spans="1:9" ht="11.1" customHeight="1" x14ac:dyDescent="0.2">
      <c r="A14" s="1" t="s">
        <v>9</v>
      </c>
      <c r="C14" s="1" t="s">
        <v>10</v>
      </c>
    </row>
    <row r="15" spans="1:9" ht="11.1" customHeight="1" x14ac:dyDescent="0.2"/>
    <row r="16" spans="1:9" ht="11.1" customHeight="1" x14ac:dyDescent="0.2"/>
    <row r="17" spans="1:9" ht="11.1" customHeight="1" x14ac:dyDescent="0.2">
      <c r="A17" s="29" t="s">
        <v>11</v>
      </c>
      <c r="B17" s="29"/>
      <c r="C17" s="30"/>
      <c r="D17" s="24" t="s">
        <v>12</v>
      </c>
      <c r="E17" s="24" t="s">
        <v>13</v>
      </c>
      <c r="F17" s="24" t="s">
        <v>14</v>
      </c>
      <c r="G17" s="24"/>
      <c r="H17" s="24" t="s">
        <v>15</v>
      </c>
      <c r="I17" s="24" t="s">
        <v>16</v>
      </c>
    </row>
    <row r="18" spans="1:9" ht="11.1" customHeight="1" x14ac:dyDescent="0.2">
      <c r="A18" s="31"/>
      <c r="B18" s="32"/>
      <c r="C18" s="33"/>
      <c r="D18" s="24"/>
      <c r="E18" s="24"/>
      <c r="F18" s="24"/>
      <c r="G18" s="24"/>
      <c r="H18" s="24"/>
      <c r="I18" s="24"/>
    </row>
    <row r="19" spans="1:9" ht="11.1" customHeight="1" x14ac:dyDescent="0.2">
      <c r="A19" s="34"/>
      <c r="B19" s="35"/>
      <c r="C19" s="35"/>
      <c r="D19" s="24"/>
      <c r="E19" s="24"/>
      <c r="F19" s="9" t="s">
        <v>17</v>
      </c>
      <c r="G19" s="10" t="s">
        <v>18</v>
      </c>
      <c r="H19" s="24"/>
      <c r="I19" s="24"/>
    </row>
    <row r="20" spans="1:9" s="5" customFormat="1" ht="11.1" customHeight="1" x14ac:dyDescent="0.2">
      <c r="A20" s="25" t="s">
        <v>19</v>
      </c>
      <c r="B20" s="25"/>
      <c r="C20" s="26"/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25</v>
      </c>
    </row>
    <row r="21" spans="1:9" ht="40.5" customHeight="1" x14ac:dyDescent="0.2">
      <c r="A21" s="20" t="s">
        <v>68</v>
      </c>
      <c r="B21" s="20"/>
      <c r="C21" s="21"/>
      <c r="D21" s="11">
        <v>418</v>
      </c>
      <c r="E21" s="12">
        <v>8382200</v>
      </c>
      <c r="F21" s="12">
        <v>8382200</v>
      </c>
      <c r="G21" s="12">
        <v>8382200</v>
      </c>
      <c r="H21" s="12">
        <v>8382200</v>
      </c>
      <c r="I21" s="12">
        <f>H21</f>
        <v>8382200</v>
      </c>
    </row>
    <row r="22" spans="1:9" ht="12" customHeight="1" x14ac:dyDescent="0.2">
      <c r="A22" s="18" t="s">
        <v>52</v>
      </c>
      <c r="B22" s="18"/>
      <c r="C22" s="18"/>
      <c r="D22" s="19"/>
      <c r="E22" s="8">
        <f>SUM(E21:E21)</f>
        <v>8382200</v>
      </c>
      <c r="F22" s="8">
        <f>SUM(F21:F21)</f>
        <v>8382200</v>
      </c>
      <c r="G22" s="8">
        <f>SUM(G21:G21)</f>
        <v>8382200</v>
      </c>
      <c r="H22" s="8">
        <f>SUM(H21:H21)</f>
        <v>8382200</v>
      </c>
      <c r="I22" s="8">
        <f>SUM(I21:I21)</f>
        <v>8382200</v>
      </c>
    </row>
    <row r="23" spans="1:9" ht="11.1" customHeight="1" x14ac:dyDescent="0.2"/>
    <row r="24" spans="1:9" s="6" customFormat="1" ht="11.1" customHeight="1" x14ac:dyDescent="0.2">
      <c r="A24" s="6" t="s">
        <v>53</v>
      </c>
      <c r="D24" s="15" t="s">
        <v>65</v>
      </c>
    </row>
    <row r="25" spans="1:9" s="6" customFormat="1" ht="11.1" customHeight="1" x14ac:dyDescent="0.2"/>
    <row r="26" spans="1:9" s="6" customFormat="1" ht="11.1" customHeight="1" x14ac:dyDescent="0.2"/>
    <row r="27" spans="1:9" s="6" customFormat="1" ht="11.1" customHeight="1" x14ac:dyDescent="0.2">
      <c r="A27" s="6" t="s">
        <v>54</v>
      </c>
      <c r="D27" s="15" t="s">
        <v>66</v>
      </c>
    </row>
    <row r="28" spans="1:9" s="6" customFormat="1" ht="11.1" customHeight="1" x14ac:dyDescent="0.2"/>
    <row r="29" spans="1:9" s="6" customFormat="1" ht="11.1" customHeight="1" x14ac:dyDescent="0.2"/>
    <row r="30" spans="1:9" s="6" customFormat="1" ht="11.1" customHeight="1" x14ac:dyDescent="0.2">
      <c r="A30" s="15" t="s">
        <v>67</v>
      </c>
    </row>
  </sheetData>
  <mergeCells count="11">
    <mergeCell ref="H17:H19"/>
    <mergeCell ref="I17:I19"/>
    <mergeCell ref="A20:C20"/>
    <mergeCell ref="A21:C21"/>
    <mergeCell ref="A22:D22"/>
    <mergeCell ref="E7:G7"/>
    <mergeCell ref="E10:G10"/>
    <mergeCell ref="A17:C19"/>
    <mergeCell ref="D17:D19"/>
    <mergeCell ref="E17:E19"/>
    <mergeCell ref="F17:G18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052015</vt:lpstr>
      <vt:lpstr>052011</vt:lpstr>
      <vt:lpstr>024015 и 024011</vt:lpstr>
      <vt:lpstr>024005</vt:lpstr>
      <vt:lpstr>067011</vt:lpstr>
      <vt:lpstr>067015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2020-12-02T05:51:16Z</cp:lastPrinted>
  <dcterms:created xsi:type="dcterms:W3CDTF">2020-11-06T05:51:56Z</dcterms:created>
  <dcterms:modified xsi:type="dcterms:W3CDTF">2020-12-02T05:51:53Z</dcterms:modified>
</cp:coreProperties>
</file>